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X:\Administrative Division\Finance\2020\Salary Survey\"/>
    </mc:Choice>
  </mc:AlternateContent>
  <xr:revisionPtr revIDLastSave="0" documentId="8_{A0654F12-89D7-435F-AA9A-79E1E269E1CA}" xr6:coauthVersionLast="45" xr6:coauthVersionMax="45" xr10:uidLastSave="{00000000-0000-0000-0000-000000000000}"/>
  <bookViews>
    <workbookView xWindow="28680" yWindow="-120" windowWidth="29040" windowHeight="15840" tabRatio="965" activeTab="1" xr2:uid="{00000000-000D-0000-FFFF-FFFF00000000}"/>
  </bookViews>
  <sheets>
    <sheet name="2020 Cover" sheetId="104" r:id="rId1"/>
    <sheet name="2020 Salaries" sheetId="133" r:id="rId2"/>
    <sheet name="2019 Salaries" sheetId="131" r:id="rId3"/>
    <sheet name="2018 Salaries" sheetId="107" r:id="rId4"/>
    <sheet name="2017 Salaries" sheetId="81" r:id="rId5"/>
    <sheet name="2020 Compile" sheetId="135" r:id="rId6"/>
    <sheet name="2019 Compile" sheetId="130" r:id="rId7"/>
    <sheet name="2018 Compile" sheetId="106" r:id="rId8"/>
    <sheet name="2017 Compile" sheetId="99" r:id="rId9"/>
    <sheet name="2020 Demographics" sheetId="134" r:id="rId10"/>
    <sheet name="2019 Demographics" sheetId="125" r:id="rId11"/>
    <sheet name="2018 Demographics" sheetId="122" r:id="rId12"/>
    <sheet name="2016 Compile" sheetId="79" state="hidden" r:id="rId13"/>
    <sheet name="2016 Salaries" sheetId="78" state="hidden" r:id="rId14"/>
  </sheets>
  <externalReferences>
    <externalReference r:id="rId15"/>
  </externalReferences>
  <definedNames>
    <definedName name="_xlnm._FilterDatabase" localSheetId="2" hidden="1">'2019 Salaries'!$A$1:$X$42</definedName>
    <definedName name="_xlnm._FilterDatabase" localSheetId="1" hidden="1">'2020 Salaries'!$A$1:$X$42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35" l="1"/>
  <c r="C39" i="135"/>
  <c r="C38" i="135"/>
  <c r="C37" i="135"/>
  <c r="C32" i="135"/>
  <c r="C31" i="135"/>
  <c r="C30" i="135"/>
  <c r="C29" i="135"/>
  <c r="C28" i="135"/>
  <c r="C27" i="135"/>
  <c r="C26" i="135"/>
  <c r="C25" i="135"/>
  <c r="C24" i="135"/>
  <c r="E20" i="135" l="1"/>
  <c r="E19" i="135"/>
  <c r="E18" i="135"/>
  <c r="E17" i="135"/>
  <c r="E16" i="135"/>
  <c r="E15" i="135"/>
  <c r="E14" i="135"/>
  <c r="E13" i="135"/>
  <c r="E12" i="135"/>
  <c r="E11" i="135"/>
  <c r="E10" i="135"/>
  <c r="E9" i="135"/>
  <c r="E8" i="135"/>
  <c r="E7" i="135"/>
  <c r="E6" i="135"/>
  <c r="E5" i="135"/>
  <c r="E43" i="134" l="1"/>
  <c r="E42" i="134"/>
  <c r="E41" i="134"/>
  <c r="E40" i="134"/>
  <c r="D43" i="134"/>
  <c r="D42" i="134"/>
  <c r="D41" i="134"/>
  <c r="D40" i="134"/>
  <c r="C43" i="134"/>
  <c r="C42" i="134"/>
  <c r="C41" i="134"/>
  <c r="C40" i="134"/>
  <c r="B43" i="134"/>
  <c r="B42" i="134"/>
  <c r="B41" i="134"/>
  <c r="B40" i="134"/>
  <c r="B33" i="135" l="1"/>
  <c r="B41" i="135"/>
  <c r="B49" i="135"/>
  <c r="B57" i="135"/>
  <c r="U41" i="133" l="1"/>
  <c r="S41" i="133"/>
  <c r="Q41" i="133"/>
  <c r="P41" i="133"/>
  <c r="O41" i="133"/>
  <c r="N41" i="133"/>
  <c r="N49" i="133" s="1"/>
  <c r="M41" i="133"/>
  <c r="L41" i="133"/>
  <c r="L49" i="133" s="1"/>
  <c r="J41" i="133"/>
  <c r="I41" i="133"/>
  <c r="H41" i="133"/>
  <c r="G41" i="133"/>
  <c r="F41" i="133"/>
  <c r="E41" i="133"/>
  <c r="E48" i="133" s="1"/>
  <c r="D41" i="133"/>
  <c r="C41" i="133"/>
  <c r="C47" i="133" s="1"/>
  <c r="C6" i="135" s="1"/>
  <c r="B41" i="133"/>
  <c r="T40" i="133"/>
  <c r="R40" i="133"/>
  <c r="J37" i="133"/>
  <c r="V28" i="133"/>
  <c r="V49" i="133" s="1"/>
  <c r="U28" i="133"/>
  <c r="U49" i="133" s="1"/>
  <c r="T28" i="133"/>
  <c r="Q28" i="133"/>
  <c r="P28" i="133"/>
  <c r="O28" i="133"/>
  <c r="J28" i="133"/>
  <c r="H28" i="133"/>
  <c r="G28" i="133"/>
  <c r="G46" i="133" s="1"/>
  <c r="B10" i="135" s="1"/>
  <c r="F28" i="133"/>
  <c r="F46" i="133" s="1"/>
  <c r="B9" i="135" s="1"/>
  <c r="E28" i="133"/>
  <c r="D28" i="133"/>
  <c r="D49" i="133" s="1"/>
  <c r="C28" i="133"/>
  <c r="B28" i="133"/>
  <c r="U27" i="133"/>
  <c r="Q27" i="133"/>
  <c r="P27" i="133"/>
  <c r="O27" i="133"/>
  <c r="O46" i="133" s="1"/>
  <c r="B16" i="135" s="1"/>
  <c r="N27" i="133"/>
  <c r="M27" i="133"/>
  <c r="M48" i="133" s="1"/>
  <c r="J27" i="133"/>
  <c r="H27" i="133"/>
  <c r="G27" i="133"/>
  <c r="D27" i="133"/>
  <c r="B27" i="133"/>
  <c r="B47" i="133" s="1"/>
  <c r="C5" i="135" s="1"/>
  <c r="Q24" i="133"/>
  <c r="P24" i="133"/>
  <c r="J24" i="133"/>
  <c r="H24" i="133"/>
  <c r="G24" i="133"/>
  <c r="D24" i="133"/>
  <c r="B24" i="133"/>
  <c r="J19" i="133"/>
  <c r="T48" i="133"/>
  <c r="H46" i="133"/>
  <c r="B11" i="135" s="1"/>
  <c r="W49" i="133"/>
  <c r="K49" i="133"/>
  <c r="W48" i="133"/>
  <c r="K48" i="133"/>
  <c r="W47" i="133"/>
  <c r="R47" i="133"/>
  <c r="K47" i="133"/>
  <c r="C14" i="135" s="1"/>
  <c r="W46" i="133"/>
  <c r="P46" i="133"/>
  <c r="B17" i="135" s="1"/>
  <c r="K46" i="133"/>
  <c r="B14" i="135" s="1"/>
  <c r="S48" i="133"/>
  <c r="I47" i="133"/>
  <c r="C12" i="135" s="1"/>
  <c r="R48" i="133"/>
  <c r="V46" i="133"/>
  <c r="F38" i="135" s="1"/>
  <c r="T49" i="133"/>
  <c r="P47" i="133"/>
  <c r="C17" i="135" s="1"/>
  <c r="H47" i="133"/>
  <c r="C11" i="135" s="1"/>
  <c r="Q46" i="133" l="1"/>
  <c r="B18" i="135" s="1"/>
  <c r="O49" i="133"/>
  <c r="J48" i="133"/>
  <c r="Q47" i="133"/>
  <c r="C18" i="135" s="1"/>
  <c r="L48" i="133"/>
  <c r="M49" i="133"/>
  <c r="B48" i="133"/>
  <c r="F49" i="133"/>
  <c r="N46" i="133"/>
  <c r="C48" i="133"/>
  <c r="E49" i="133"/>
  <c r="J47" i="133"/>
  <c r="C13" i="135" s="1"/>
  <c r="D48" i="133"/>
  <c r="B46" i="133"/>
  <c r="B5" i="135" s="1"/>
  <c r="J46" i="133"/>
  <c r="R46" i="133"/>
  <c r="D47" i="133"/>
  <c r="C7" i="135" s="1"/>
  <c r="L47" i="133"/>
  <c r="C15" i="135" s="1"/>
  <c r="T47" i="133"/>
  <c r="C19" i="135" s="1"/>
  <c r="F48" i="133"/>
  <c r="N48" i="133"/>
  <c r="V48" i="133"/>
  <c r="H49" i="133"/>
  <c r="P49" i="133"/>
  <c r="C46" i="133"/>
  <c r="B6" i="135" s="1"/>
  <c r="S46" i="133"/>
  <c r="E47" i="133"/>
  <c r="C8" i="135" s="1"/>
  <c r="M47" i="133"/>
  <c r="U47" i="133"/>
  <c r="C20" i="135" s="1"/>
  <c r="G48" i="133"/>
  <c r="O48" i="133"/>
  <c r="I49" i="133"/>
  <c r="Q49" i="133"/>
  <c r="D46" i="133"/>
  <c r="B7" i="135" s="1"/>
  <c r="L46" i="133"/>
  <c r="T46" i="133"/>
  <c r="B19" i="135" s="1"/>
  <c r="F47" i="133"/>
  <c r="C9" i="135" s="1"/>
  <c r="N47" i="133"/>
  <c r="V47" i="133"/>
  <c r="F39" i="135" s="1"/>
  <c r="H48" i="133"/>
  <c r="P48" i="133"/>
  <c r="B49" i="133"/>
  <c r="J49" i="133"/>
  <c r="R49" i="133"/>
  <c r="S47" i="133"/>
  <c r="G49" i="133"/>
  <c r="E46" i="133"/>
  <c r="B8" i="135" s="1"/>
  <c r="M46" i="133"/>
  <c r="U46" i="133"/>
  <c r="B20" i="135" s="1"/>
  <c r="G47" i="133"/>
  <c r="C10" i="135" s="1"/>
  <c r="O47" i="133"/>
  <c r="C16" i="135" s="1"/>
  <c r="I48" i="133"/>
  <c r="Q48" i="133"/>
  <c r="C49" i="133"/>
  <c r="S49" i="133"/>
  <c r="I46" i="133"/>
  <c r="B12" i="135" s="1"/>
  <c r="U48" i="133"/>
  <c r="B15" i="135" l="1"/>
  <c r="C53" i="135"/>
  <c r="B13" i="135"/>
  <c r="C45" i="135"/>
  <c r="C28" i="79"/>
  <c r="C27" i="79"/>
  <c r="B57" i="79"/>
  <c r="B49" i="79"/>
  <c r="B41" i="79"/>
  <c r="C40" i="79"/>
  <c r="C39" i="79"/>
  <c r="C38" i="79"/>
  <c r="C37" i="79"/>
  <c r="B33" i="79"/>
  <c r="C32" i="79"/>
  <c r="C31" i="79"/>
  <c r="C30" i="79"/>
  <c r="C29" i="79"/>
  <c r="C26" i="79"/>
  <c r="C25" i="79"/>
  <c r="C24" i="79"/>
  <c r="E20" i="79"/>
  <c r="E19" i="79"/>
  <c r="E18" i="79"/>
  <c r="E17" i="79"/>
  <c r="E16" i="79"/>
  <c r="E15" i="79"/>
  <c r="E14" i="79"/>
  <c r="E13" i="79"/>
  <c r="E12" i="79"/>
  <c r="E11" i="79"/>
  <c r="E10" i="79"/>
  <c r="E9" i="79"/>
  <c r="E8" i="79"/>
  <c r="E7" i="79"/>
  <c r="E6" i="79"/>
  <c r="E5" i="79"/>
  <c r="W36" i="78"/>
  <c r="V36" i="78"/>
  <c r="U36" i="78"/>
  <c r="T36" i="78"/>
  <c r="S36" i="78"/>
  <c r="R36" i="78"/>
  <c r="Q36" i="78"/>
  <c r="P36" i="78"/>
  <c r="O36" i="78"/>
  <c r="N36" i="78"/>
  <c r="M36" i="78"/>
  <c r="L36" i="78"/>
  <c r="K36" i="78"/>
  <c r="J36" i="78"/>
  <c r="I36" i="78"/>
  <c r="H36" i="78"/>
  <c r="G36" i="78"/>
  <c r="F36" i="78"/>
  <c r="E36" i="78"/>
  <c r="D36" i="78"/>
  <c r="C36" i="78"/>
  <c r="B36" i="78"/>
  <c r="W35" i="78"/>
  <c r="V35" i="78"/>
  <c r="U35" i="78"/>
  <c r="T35" i="78"/>
  <c r="S35" i="78"/>
  <c r="R35" i="78"/>
  <c r="Q35" i="78"/>
  <c r="P35" i="78"/>
  <c r="O35" i="78"/>
  <c r="N35" i="78"/>
  <c r="M35" i="78"/>
  <c r="L35" i="78"/>
  <c r="K35" i="78"/>
  <c r="J35" i="78"/>
  <c r="I35" i="78"/>
  <c r="H35" i="78"/>
  <c r="G35" i="78"/>
  <c r="F35" i="78"/>
  <c r="E35" i="78"/>
  <c r="D35" i="78"/>
  <c r="C35" i="78"/>
  <c r="B35" i="78"/>
  <c r="W34" i="78"/>
  <c r="V34" i="78"/>
  <c r="U34" i="78"/>
  <c r="T34" i="78"/>
  <c r="S34" i="78"/>
  <c r="R34" i="78"/>
  <c r="Q34" i="78"/>
  <c r="P34" i="78"/>
  <c r="O34" i="78"/>
  <c r="N34" i="78"/>
  <c r="M34" i="78"/>
  <c r="L34" i="78"/>
  <c r="K34" i="78"/>
  <c r="J34" i="78"/>
  <c r="I34" i="78"/>
  <c r="H34" i="78"/>
  <c r="G34" i="78"/>
  <c r="F34" i="78"/>
  <c r="E34" i="78"/>
  <c r="D34" i="78"/>
  <c r="C34" i="78"/>
  <c r="B34" i="78"/>
  <c r="W33" i="78"/>
  <c r="V33" i="78"/>
  <c r="U33" i="78"/>
  <c r="T33" i="78"/>
  <c r="S33" i="78"/>
  <c r="R33" i="78"/>
  <c r="Q33" i="78"/>
  <c r="P33" i="78"/>
  <c r="O33" i="78"/>
  <c r="N33" i="78"/>
  <c r="M33" i="78"/>
  <c r="L33" i="78"/>
  <c r="K33" i="78"/>
  <c r="J33" i="78"/>
  <c r="I33" i="78"/>
  <c r="H33" i="78"/>
  <c r="G33" i="78"/>
  <c r="F33" i="78"/>
  <c r="E33" i="78"/>
  <c r="D33" i="78"/>
  <c r="C33" i="78"/>
  <c r="B33" i="78"/>
</calcChain>
</file>

<file path=xl/sharedStrings.xml><?xml version="1.0" encoding="utf-8"?>
<sst xmlns="http://schemas.openxmlformats.org/spreadsheetml/2006/main" count="2138" uniqueCount="282">
  <si>
    <t xml:space="preserve">Fire Chief:  </t>
  </si>
  <si>
    <t xml:space="preserve">Deputy Chief:  </t>
  </si>
  <si>
    <t xml:space="preserve">Assistant Chief:  </t>
  </si>
  <si>
    <t xml:space="preserve">Division Chief:  </t>
  </si>
  <si>
    <t xml:space="preserve">Battalion Chief:  </t>
  </si>
  <si>
    <t xml:space="preserve">Captain:  </t>
  </si>
  <si>
    <t xml:space="preserve">Lieutenant:  </t>
  </si>
  <si>
    <t xml:space="preserve">3rd Year Firefighter:  </t>
  </si>
  <si>
    <t xml:space="preserve">2nd Year Firefighter:  </t>
  </si>
  <si>
    <t xml:space="preserve">1st Year Firefighter:  </t>
  </si>
  <si>
    <t>Carmel</t>
  </si>
  <si>
    <t>White River Twp</t>
  </si>
  <si>
    <t>n/a</t>
  </si>
  <si>
    <t>Avon</t>
  </si>
  <si>
    <t>Fire Chief</t>
  </si>
  <si>
    <t>Deputy Chief</t>
  </si>
  <si>
    <t>Assistant Chief</t>
  </si>
  <si>
    <t>Division Chief</t>
  </si>
  <si>
    <t>Battalion Chief</t>
  </si>
  <si>
    <t>Captain</t>
  </si>
  <si>
    <t>Lieutenant</t>
  </si>
  <si>
    <t>Engineer</t>
  </si>
  <si>
    <t>5th Yr Firefighter</t>
  </si>
  <si>
    <t>4th Yr Firefighter</t>
  </si>
  <si>
    <t>3rd Yr Firefighter</t>
  </si>
  <si>
    <t>2nd Yr Firefighter</t>
  </si>
  <si>
    <t>1st Yr Firefighter</t>
  </si>
  <si>
    <t>Beech Grove</t>
  </si>
  <si>
    <t>Buck Creek</t>
  </si>
  <si>
    <t>Cicero</t>
  </si>
  <si>
    <t>Danville</t>
  </si>
  <si>
    <t>Fishers</t>
  </si>
  <si>
    <t>Franklin</t>
  </si>
  <si>
    <t>Greenfield</t>
  </si>
  <si>
    <t>Greenwood</t>
  </si>
  <si>
    <t>Lawrence</t>
  </si>
  <si>
    <t>Lebanon</t>
  </si>
  <si>
    <t>Martinsville</t>
  </si>
  <si>
    <t>Mooresville</t>
  </si>
  <si>
    <t>Noblesville</t>
  </si>
  <si>
    <t>Pike Twp</t>
  </si>
  <si>
    <t>Pittsboro</t>
  </si>
  <si>
    <t>Plainfield</t>
  </si>
  <si>
    <t>Shelbyville</t>
  </si>
  <si>
    <t>Sheridan</t>
  </si>
  <si>
    <t>Speedway</t>
  </si>
  <si>
    <t>Wayne Twp</t>
  </si>
  <si>
    <t>Westfield</t>
  </si>
  <si>
    <t>Zionsville</t>
  </si>
  <si>
    <t>Brownsburg Fire Territory</t>
  </si>
  <si>
    <t>Mean</t>
  </si>
  <si>
    <t>Median</t>
  </si>
  <si>
    <t>Lowest</t>
  </si>
  <si>
    <t>Range</t>
  </si>
  <si>
    <t>Job Title</t>
  </si>
  <si>
    <t xml:space="preserve">Employee pays 3%  </t>
  </si>
  <si>
    <t xml:space="preserve">Employee pays 0%  </t>
  </si>
  <si>
    <t xml:space="preserve">Employee pays 5%  </t>
  </si>
  <si>
    <t xml:space="preserve">Employee pays 6%  </t>
  </si>
  <si>
    <t xml:space="preserve">Non-PERF Dept  </t>
  </si>
  <si>
    <t xml:space="preserve">Did not report  </t>
  </si>
  <si>
    <t>No of Depts</t>
  </si>
  <si>
    <t>PERF Status</t>
  </si>
  <si>
    <t>Employee PERF Contributions</t>
  </si>
  <si>
    <t>Per-Employee Stipend</t>
  </si>
  <si>
    <t>System</t>
  </si>
  <si>
    <t>Clothing Allowance</t>
  </si>
  <si>
    <t xml:space="preserve">Quartermaster  </t>
  </si>
  <si>
    <t xml:space="preserve">Per-Employee Stipend  </t>
  </si>
  <si>
    <t xml:space="preserve">Range  </t>
  </si>
  <si>
    <t xml:space="preserve">Mean  </t>
  </si>
  <si>
    <t xml:space="preserve">Median  </t>
  </si>
  <si>
    <t>% of Total</t>
  </si>
  <si>
    <t>Civilian Paramedic</t>
  </si>
  <si>
    <t xml:space="preserve">Total  </t>
  </si>
  <si>
    <t>GENERAL SUMMARY</t>
  </si>
  <si>
    <t xml:space="preserve">No system or no medics  </t>
  </si>
  <si>
    <t xml:space="preserve">Salary-based  </t>
  </si>
  <si>
    <t xml:space="preserve">                </t>
  </si>
  <si>
    <r>
      <t> </t>
    </r>
    <r>
      <rPr>
        <sz val="12"/>
        <rFont val="Times New Roman"/>
        <family val="1"/>
      </rPr>
      <t>                            </t>
    </r>
  </si>
  <si>
    <t xml:space="preserve">    Engineer:   </t>
  </si>
  <si>
    <t xml:space="preserve">Employee pays 4%  </t>
  </si>
  <si>
    <t xml:space="preserve">Pension Base:  </t>
  </si>
  <si>
    <t>Bargersville</t>
  </si>
  <si>
    <t>Pension Base</t>
  </si>
  <si>
    <t>FC</t>
  </si>
  <si>
    <t>DC</t>
  </si>
  <si>
    <t>AC</t>
  </si>
  <si>
    <t>DV C</t>
  </si>
  <si>
    <t>BC</t>
  </si>
  <si>
    <t>CP</t>
  </si>
  <si>
    <t>LT</t>
  </si>
  <si>
    <t>EN</t>
  </si>
  <si>
    <t>5 FF</t>
  </si>
  <si>
    <t>4FF</t>
  </si>
  <si>
    <t>3FF</t>
  </si>
  <si>
    <t>2FF</t>
  </si>
  <si>
    <t>1FF</t>
  </si>
  <si>
    <t>Rec</t>
  </si>
  <si>
    <t>PB</t>
  </si>
  <si>
    <t xml:space="preserve">Civilian EMT:  </t>
  </si>
  <si>
    <t xml:space="preserve">Civilian Paramedic:  </t>
  </si>
  <si>
    <t xml:space="preserve">Human Resources Rep:  </t>
  </si>
  <si>
    <t>FF Paramedic</t>
  </si>
  <si>
    <t>Civilian EMT</t>
  </si>
  <si>
    <t xml:space="preserve">FF Paramedic:  </t>
  </si>
  <si>
    <t>EMS Billing</t>
  </si>
  <si>
    <t>Human Resources Rep</t>
  </si>
  <si>
    <t xml:space="preserve">n/a </t>
  </si>
  <si>
    <t>*</t>
  </si>
  <si>
    <t>FF P</t>
  </si>
  <si>
    <t>C EMT</t>
  </si>
  <si>
    <t>C P</t>
  </si>
  <si>
    <t>CA</t>
  </si>
  <si>
    <t xml:space="preserve"> FF Paramedic</t>
  </si>
  <si>
    <t xml:space="preserve"> Civilian Paramedic</t>
  </si>
  <si>
    <t>N/A</t>
  </si>
  <si>
    <t>EMS</t>
  </si>
  <si>
    <t>HR Rep</t>
  </si>
  <si>
    <t xml:space="preserve">Do not have  </t>
  </si>
  <si>
    <t>formula</t>
  </si>
  <si>
    <t>positions with a stipend are assumed to be 5th year firefighter pay plus stipend</t>
  </si>
  <si>
    <t>Paramedic stipend (included in FF medic column)</t>
  </si>
  <si>
    <t>Brown Township</t>
  </si>
  <si>
    <t>Bloomington</t>
  </si>
  <si>
    <t>Columbus</t>
  </si>
  <si>
    <t>Anderson</t>
  </si>
  <si>
    <t>Greensburg</t>
  </si>
  <si>
    <t xml:space="preserve">Highest </t>
  </si>
  <si>
    <t>PS</t>
  </si>
  <si>
    <t>Pike</t>
  </si>
  <si>
    <t>2016 Salaries (All Departments)</t>
  </si>
  <si>
    <t>Admin Assistant</t>
  </si>
  <si>
    <t>Decatur</t>
  </si>
  <si>
    <t>Sugar Creek</t>
  </si>
  <si>
    <t xml:space="preserve">Indianapolis </t>
  </si>
  <si>
    <t>$51,733 - $117,383</t>
  </si>
  <si>
    <t>$48,307-$106,478</t>
  </si>
  <si>
    <t>$59,750-$111,000</t>
  </si>
  <si>
    <t>$52,731-$96,286</t>
  </si>
  <si>
    <t>$55,631-$88,917</t>
  </si>
  <si>
    <t>$46,876-$80,221</t>
  </si>
  <si>
    <t>$46,275-$72,578</t>
  </si>
  <si>
    <t>$49,151-$67,893</t>
  </si>
  <si>
    <t>$37,000-$37,000</t>
  </si>
  <si>
    <t>$38,500-$65,452</t>
  </si>
  <si>
    <t>$37,500-$54,974</t>
  </si>
  <si>
    <t>$36,500-$52,861</t>
  </si>
  <si>
    <t>$42,245-$52,500</t>
  </si>
  <si>
    <t>$47,295-$71,015</t>
  </si>
  <si>
    <t>Mean change from 2015</t>
  </si>
  <si>
    <t xml:space="preserve">Employee pays 1%  </t>
  </si>
  <si>
    <t xml:space="preserve">Employee pays 2%  </t>
  </si>
  <si>
    <t>$125-$1,400</t>
  </si>
  <si>
    <t>$46,412-$68,557</t>
  </si>
  <si>
    <t>$41,000-$54,518</t>
  </si>
  <si>
    <t>Bookkeeper</t>
  </si>
  <si>
    <t>Indianapolis -EMS</t>
  </si>
  <si>
    <t>Washington Twp Avon</t>
  </si>
  <si>
    <t>2017 Salaries (All Departments)</t>
  </si>
  <si>
    <t>Mean change from 2016</t>
  </si>
  <si>
    <t>54,320 - 120,702</t>
  </si>
  <si>
    <t>50,239 - 111,114</t>
  </si>
  <si>
    <t>20,000 - 87,730</t>
  </si>
  <si>
    <t>55,367 - 101,817</t>
  </si>
  <si>
    <t>15,000 - 90,984</t>
  </si>
  <si>
    <t>48,201 - 82,288</t>
  </si>
  <si>
    <t>46,134 - 74,645</t>
  </si>
  <si>
    <t>42,474 - 70,624</t>
  </si>
  <si>
    <t>10,000 - 68,960</t>
  </si>
  <si>
    <t>11,440 - 11,440</t>
  </si>
  <si>
    <t>14,560 - 56,784</t>
  </si>
  <si>
    <t>35,235 - 56,538</t>
  </si>
  <si>
    <t>30,576 - 50,004</t>
  </si>
  <si>
    <t>Administrative Assistant:</t>
  </si>
  <si>
    <t>47,691 - 73,258</t>
  </si>
  <si>
    <t>14560 - 56784</t>
  </si>
  <si>
    <t>Decatur Fire</t>
  </si>
  <si>
    <t>35,235 - 67,977</t>
  </si>
  <si>
    <t>14,000 - 43,268</t>
  </si>
  <si>
    <t>200 - 1400</t>
  </si>
  <si>
    <t>2100 - 5000</t>
  </si>
  <si>
    <t>na</t>
  </si>
  <si>
    <t>2018 Salaries (All Departments)</t>
  </si>
  <si>
    <t>Mean change from 2017</t>
  </si>
  <si>
    <t xml:space="preserve">    Engineer:  </t>
  </si>
  <si>
    <t xml:space="preserve">Administrative Assistant:  </t>
  </si>
  <si>
    <t>57,028 - 103,537</t>
  </si>
  <si>
    <t>59,019 - 92,406</t>
  </si>
  <si>
    <t>54,038 - 72,046</t>
  </si>
  <si>
    <t>2,100 - 70,597</t>
  </si>
  <si>
    <t>28,954 - 56,784</t>
  </si>
  <si>
    <t>48,200 - 68,941</t>
  </si>
  <si>
    <t>44,816 - 62,047</t>
  </si>
  <si>
    <t>39,446 - 51,536</t>
  </si>
  <si>
    <t>47,703 - 74,801</t>
  </si>
  <si>
    <t>125 - 3,000</t>
  </si>
  <si>
    <t>2,100 - 5,000</t>
  </si>
  <si>
    <t>Whitestown</t>
  </si>
  <si>
    <t>60,853 - 117,195</t>
  </si>
  <si>
    <t>22,526 - 32,698</t>
  </si>
  <si>
    <t>29,827 - 56,784</t>
  </si>
  <si>
    <t>Population</t>
  </si>
  <si>
    <t>Sq. Miles</t>
  </si>
  <si>
    <t>Call Volume</t>
  </si>
  <si>
    <t>Full-time Firefighters</t>
  </si>
  <si>
    <t>Firefighters per shift</t>
  </si>
  <si>
    <t>55,950 - 120,702</t>
  </si>
  <si>
    <t>51,746 - 112,537</t>
  </si>
  <si>
    <t>49,165 - 83,710</t>
  </si>
  <si>
    <t>48,145 - 76,067</t>
  </si>
  <si>
    <t>6,786 - 48,542</t>
  </si>
  <si>
    <t>Indpls Intn'l Airport</t>
  </si>
  <si>
    <t>2019 Salaries (All Departments)</t>
  </si>
  <si>
    <t>Mean change from 2018</t>
  </si>
  <si>
    <t>$ 49,678 - 73,037</t>
  </si>
  <si>
    <t>$ 125 - 1,400</t>
  </si>
  <si>
    <t>FT FF</t>
  </si>
  <si>
    <t>2019 Demographics</t>
  </si>
  <si>
    <t>2018 Demographics</t>
  </si>
  <si>
    <t>2018 Salaries</t>
  </si>
  <si>
    <t>2017 Salaries</t>
  </si>
  <si>
    <t>Clay Fire Territory</t>
  </si>
  <si>
    <t>Goshen</t>
  </si>
  <si>
    <t>PUFD</t>
  </si>
  <si>
    <t xml:space="preserve">Scott Township </t>
  </si>
  <si>
    <t>Terre Haute</t>
  </si>
  <si>
    <t>$ 31,000 - 154,806</t>
  </si>
  <si>
    <t>$ 52,781 - 114,168</t>
  </si>
  <si>
    <t>$ 29,000 - 117,195</t>
  </si>
  <si>
    <t>$ 58,169 - 104,606</t>
  </si>
  <si>
    <t>$ 58,178 - 104,606</t>
  </si>
  <si>
    <t>$ 44,944 - 90,260</t>
  </si>
  <si>
    <t>$ 44,091 - 80,697</t>
  </si>
  <si>
    <t>$ 45,926 - 75,916</t>
  </si>
  <si>
    <t>$ 49,478 - 73,037</t>
  </si>
  <si>
    <t>$ 22,526 - 32,698</t>
  </si>
  <si>
    <t>$ 33,280 - 72,800</t>
  </si>
  <si>
    <t>$ 38,106 - 70,393</t>
  </si>
  <si>
    <t>$ 38,106 - 61,226</t>
  </si>
  <si>
    <t>$ 33,072 - 71,135</t>
  </si>
  <si>
    <t>$ 7,058 - 52,008</t>
  </si>
  <si>
    <t>$ 47,537 - 74,801</t>
  </si>
  <si>
    <t>Education only</t>
  </si>
  <si>
    <t>Decatur Fire*</t>
  </si>
  <si>
    <t>* used 2018 figures</t>
  </si>
  <si>
    <t>Seals Ambulance Srvc</t>
  </si>
  <si>
    <t>Shelbyville*</t>
  </si>
  <si>
    <t>Wayne Twp*</t>
  </si>
  <si>
    <t>Map depicts 9 county, 41-department survey area</t>
  </si>
  <si>
    <t>NA</t>
  </si>
  <si>
    <t xml:space="preserve"> </t>
  </si>
  <si>
    <t>* Columbus</t>
  </si>
  <si>
    <t>**Decatur Fire</t>
  </si>
  <si>
    <t>** Used 2018 figures</t>
  </si>
  <si>
    <t>*  Used 2019 figures</t>
  </si>
  <si>
    <t>* Mooresville</t>
  </si>
  <si>
    <t>* Pittsboro</t>
  </si>
  <si>
    <t>* Plainfield</t>
  </si>
  <si>
    <t>**Wayne Twp</t>
  </si>
  <si>
    <t>2020 Demographics</t>
  </si>
  <si>
    <t>QM</t>
  </si>
  <si>
    <t>$61,615 - 107,744</t>
  </si>
  <si>
    <t>$32,698 - 64,212</t>
  </si>
  <si>
    <t>$39,140 - 72,800</t>
  </si>
  <si>
    <t>$47,361 - 70,393</t>
  </si>
  <si>
    <t>$43,238 - 63.500</t>
  </si>
  <si>
    <t>$39,446 - 65,980</t>
  </si>
  <si>
    <t>$16,965 - 53,568</t>
  </si>
  <si>
    <t>$55,580 - 80,971</t>
  </si>
  <si>
    <t>$49,368 - $76,721</t>
  </si>
  <si>
    <t>$39,140 - $63,257</t>
  </si>
  <si>
    <t>2020 Salary Survey Results</t>
  </si>
  <si>
    <t>$31,000 - 159,450</t>
  </si>
  <si>
    <t>$65,537 - 117,593</t>
  </si>
  <si>
    <t>$29,000 - 117,195</t>
  </si>
  <si>
    <t>$61,496 - 107,744</t>
  </si>
  <si>
    <t>$44,944 - 92,968</t>
  </si>
  <si>
    <t>$44,091 - 88,043</t>
  </si>
  <si>
    <t>$56,222 - 78,193</t>
  </si>
  <si>
    <t>$49,368 - 73,026</t>
  </si>
  <si>
    <t>Mean change from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</si>
</sst>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;[Red]&quot;$&quot;#,##0"/>
    <numFmt numFmtId="168" formatCode="&quot;$&quot;#,##0.00;[Red]&quot;$&quot;#,##0.00"/>
    <numFmt numFmtId="169" formatCode="_(* #,##0_);_(* \(#,##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164" fontId="2" fillId="0" borderId="1" xfId="1" applyNumberForma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0" xfId="0" applyFont="1"/>
    <xf numFmtId="9" fontId="2" fillId="0" borderId="0" xfId="2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/>
    <xf numFmtId="168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3" borderId="3" xfId="0" applyFont="1" applyFill="1" applyBorder="1" applyAlignment="1"/>
    <xf numFmtId="0" fontId="6" fillId="3" borderId="8" xfId="0" applyFont="1" applyFill="1" applyBorder="1" applyAlignment="1"/>
    <xf numFmtId="0" fontId="6" fillId="3" borderId="6" xfId="0" applyFont="1" applyFill="1" applyBorder="1" applyAlignment="1"/>
    <xf numFmtId="164" fontId="4" fillId="0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4" fillId="0" borderId="1" xfId="0" applyNumberFormat="1" applyFont="1" applyBorder="1" applyAlignment="1">
      <alignment horizontal="center"/>
    </xf>
    <xf numFmtId="0" fontId="0" fillId="7" borderId="0" xfId="0" applyFill="1"/>
    <xf numFmtId="9" fontId="2" fillId="7" borderId="1" xfId="2" applyFill="1" applyBorder="1" applyAlignment="1">
      <alignment horizontal="center"/>
    </xf>
    <xf numFmtId="0" fontId="4" fillId="4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 applyAlignment="1">
      <alignment horizontal="center" vertical="center" textRotation="90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textRotation="90" wrapText="1"/>
    </xf>
    <xf numFmtId="3" fontId="4" fillId="0" borderId="0" xfId="0" applyNumberFormat="1" applyFont="1" applyAlignment="1">
      <alignment horizontal="left"/>
    </xf>
    <xf numFmtId="3" fontId="0" fillId="0" borderId="0" xfId="0" applyNumberFormat="1"/>
    <xf numFmtId="3" fontId="4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4" fillId="0" borderId="0" xfId="0" applyNumberFormat="1" applyFont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7" fillId="4" borderId="1" xfId="0" applyNumberFormat="1" applyFont="1" applyFill="1" applyBorder="1" applyAlignment="1">
      <alignment horizontal="center" vertical="center" textRotation="90"/>
    </xf>
    <xf numFmtId="3" fontId="2" fillId="0" borderId="1" xfId="1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0" fontId="12" fillId="0" borderId="0" xfId="0" applyFont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5" fillId="4" borderId="1" xfId="0" applyNumberFormat="1" applyFont="1" applyFill="1" applyBorder="1" applyAlignment="1">
      <alignment horizontal="center" textRotation="90" wrapText="1"/>
    </xf>
    <xf numFmtId="3" fontId="0" fillId="0" borderId="1" xfId="0" applyNumberFormat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center"/>
    </xf>
    <xf numFmtId="3" fontId="6" fillId="4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9" fontId="2" fillId="7" borderId="3" xfId="2" applyFill="1" applyBorder="1" applyAlignment="1">
      <alignment horizontal="center"/>
    </xf>
    <xf numFmtId="42" fontId="2" fillId="0" borderId="1" xfId="1" applyNumberFormat="1" applyBorder="1" applyAlignment="1">
      <alignment horizontal="center"/>
    </xf>
    <xf numFmtId="42" fontId="2" fillId="0" borderId="3" xfId="1" applyNumberFormat="1" applyBorder="1" applyAlignment="1">
      <alignment horizontal="center"/>
    </xf>
    <xf numFmtId="0" fontId="4" fillId="0" borderId="0" xfId="0" applyFont="1"/>
    <xf numFmtId="4" fontId="4" fillId="0" borderId="1" xfId="0" applyNumberFormat="1" applyFont="1" applyBorder="1" applyAlignment="1">
      <alignment horizontal="center"/>
    </xf>
    <xf numFmtId="3" fontId="4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Border="1" applyAlignment="1">
      <alignment horizontal="center"/>
    </xf>
    <xf numFmtId="3" fontId="6" fillId="5" borderId="1" xfId="0" applyNumberFormat="1" applyFont="1" applyFill="1" applyBorder="1" applyAlignment="1">
      <alignment horizontal="right"/>
    </xf>
    <xf numFmtId="3" fontId="0" fillId="0" borderId="0" xfId="0" applyNumberFormat="1" applyFill="1"/>
    <xf numFmtId="3" fontId="0" fillId="0" borderId="1" xfId="0" applyNumberFormat="1" applyFill="1" applyBorder="1"/>
    <xf numFmtId="3" fontId="2" fillId="0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/>
    <xf numFmtId="0" fontId="14" fillId="0" borderId="0" xfId="0" applyFont="1" applyAlignment="1"/>
    <xf numFmtId="0" fontId="0" fillId="0" borderId="0" xfId="0" applyFill="1"/>
    <xf numFmtId="0" fontId="0" fillId="0" borderId="0" xfId="0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3" applyFont="1"/>
    <xf numFmtId="0" fontId="2" fillId="0" borderId="0" xfId="3"/>
    <xf numFmtId="0" fontId="2" fillId="0" borderId="0" xfId="3" applyAlignment="1">
      <alignment horizontal="center"/>
    </xf>
    <xf numFmtId="0" fontId="8" fillId="0" borderId="0" xfId="3" applyFont="1"/>
    <xf numFmtId="0" fontId="6" fillId="3" borderId="1" xfId="3" applyFont="1" applyFill="1" applyBorder="1" applyAlignment="1">
      <alignment horizontal="center"/>
    </xf>
    <xf numFmtId="0" fontId="2" fillId="3" borderId="1" xfId="3" applyFont="1" applyFill="1" applyBorder="1" applyAlignment="1">
      <alignment horizontal="right"/>
    </xf>
    <xf numFmtId="42" fontId="2" fillId="0" borderId="1" xfId="3" applyNumberFormat="1" applyFont="1" applyBorder="1" applyAlignment="1">
      <alignment horizontal="center"/>
    </xf>
    <xf numFmtId="0" fontId="2" fillId="3" borderId="1" xfId="3" applyFill="1" applyBorder="1" applyAlignment="1">
      <alignment horizontal="right"/>
    </xf>
    <xf numFmtId="3" fontId="4" fillId="0" borderId="0" xfId="3" applyNumberFormat="1" applyFont="1" applyFill="1" applyBorder="1" applyAlignment="1">
      <alignment horizontal="center"/>
    </xf>
    <xf numFmtId="0" fontId="11" fillId="3" borderId="1" xfId="3" applyFont="1" applyFill="1" applyBorder="1"/>
    <xf numFmtId="0" fontId="2" fillId="0" borderId="1" xfId="3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9" xfId="3" applyBorder="1" applyAlignment="1">
      <alignment horizontal="center"/>
    </xf>
    <xf numFmtId="0" fontId="2" fillId="0" borderId="9" xfId="3" applyBorder="1"/>
    <xf numFmtId="0" fontId="6" fillId="0" borderId="0" xfId="3" applyFont="1" applyFill="1" applyBorder="1" applyAlignment="1">
      <alignment horizontal="right"/>
    </xf>
    <xf numFmtId="0" fontId="6" fillId="0" borderId="0" xfId="3" applyFont="1" applyAlignment="1">
      <alignment horizontal="center"/>
    </xf>
    <xf numFmtId="0" fontId="2" fillId="0" borderId="0" xfId="3" applyFill="1" applyBorder="1" applyAlignment="1">
      <alignment horizontal="right"/>
    </xf>
    <xf numFmtId="0" fontId="6" fillId="3" borderId="3" xfId="3" applyFont="1" applyFill="1" applyBorder="1" applyAlignment="1"/>
    <xf numFmtId="0" fontId="6" fillId="3" borderId="8" xfId="3" applyFont="1" applyFill="1" applyBorder="1" applyAlignment="1"/>
    <xf numFmtId="0" fontId="6" fillId="3" borderId="6" xfId="3" applyFont="1" applyFill="1" applyBorder="1" applyAlignment="1"/>
    <xf numFmtId="0" fontId="11" fillId="3" borderId="1" xfId="3" applyFont="1" applyFill="1" applyBorder="1" applyAlignment="1">
      <alignment horizontal="center"/>
    </xf>
    <xf numFmtId="0" fontId="2" fillId="0" borderId="0" xfId="3" applyFont="1"/>
    <xf numFmtId="0" fontId="2" fillId="0" borderId="1" xfId="3" applyFill="1" applyBorder="1" applyAlignment="1">
      <alignment horizontal="center"/>
    </xf>
    <xf numFmtId="0" fontId="2" fillId="0" borderId="1" xfId="3" applyBorder="1" applyAlignment="1">
      <alignment horizontal="right"/>
    </xf>
    <xf numFmtId="0" fontId="2" fillId="0" borderId="3" xfId="3" applyFont="1" applyBorder="1" applyAlignment="1">
      <alignment horizontal="center"/>
    </xf>
    <xf numFmtId="0" fontId="2" fillId="0" borderId="0" xfId="3" applyBorder="1"/>
    <xf numFmtId="164" fontId="2" fillId="0" borderId="0" xfId="3" applyNumberFormat="1"/>
    <xf numFmtId="3" fontId="2" fillId="8" borderId="0" xfId="0" applyNumberFormat="1" applyFont="1" applyFill="1"/>
    <xf numFmtId="3" fontId="19" fillId="8" borderId="1" xfId="0" applyNumberFormat="1" applyFont="1" applyFill="1" applyBorder="1" applyAlignment="1">
      <alignment horizontal="right"/>
    </xf>
    <xf numFmtId="3" fontId="19" fillId="7" borderId="1" xfId="0" applyNumberFormat="1" applyFont="1" applyFill="1" applyBorder="1" applyAlignment="1">
      <alignment horizontal="right"/>
    </xf>
    <xf numFmtId="3" fontId="4" fillId="7" borderId="1" xfId="0" applyNumberFormat="1" applyFont="1" applyFill="1" applyBorder="1" applyAlignment="1">
      <alignment horizontal="center"/>
    </xf>
    <xf numFmtId="3" fontId="0" fillId="7" borderId="0" xfId="0" applyNumberFormat="1" applyFill="1"/>
    <xf numFmtId="169" fontId="4" fillId="7" borderId="1" xfId="5" applyNumberFormat="1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0" fontId="2" fillId="0" borderId="0" xfId="3" applyFill="1"/>
    <xf numFmtId="0" fontId="2" fillId="0" borderId="0" xfId="3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11" fillId="3" borderId="1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3" fontId="19" fillId="6" borderId="1" xfId="0" applyNumberFormat="1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center"/>
    </xf>
    <xf numFmtId="3" fontId="0" fillId="6" borderId="0" xfId="0" applyNumberFormat="1" applyFill="1"/>
    <xf numFmtId="3" fontId="2" fillId="6" borderId="0" xfId="0" applyNumberFormat="1" applyFont="1" applyFill="1"/>
    <xf numFmtId="3" fontId="19" fillId="0" borderId="1" xfId="0" applyNumberFormat="1" applyFont="1" applyBorder="1" applyAlignment="1">
      <alignment horizontal="right" wrapText="1"/>
    </xf>
    <xf numFmtId="3" fontId="19" fillId="6" borderId="1" xfId="0" applyNumberFormat="1" applyFont="1" applyFill="1" applyBorder="1" applyAlignment="1">
      <alignment horizontal="right" wrapText="1"/>
    </xf>
    <xf numFmtId="3" fontId="4" fillId="6" borderId="1" xfId="0" applyNumberFormat="1" applyFont="1" applyFill="1" applyBorder="1" applyAlignment="1">
      <alignment horizontal="center"/>
    </xf>
    <xf numFmtId="3" fontId="4" fillId="6" borderId="0" xfId="0" applyNumberFormat="1" applyFont="1" applyFill="1" applyAlignment="1">
      <alignment horizontal="center"/>
    </xf>
    <xf numFmtId="3" fontId="2" fillId="6" borderId="1" xfId="0" applyNumberFormat="1" applyFont="1" applyFill="1" applyBorder="1" applyAlignment="1">
      <alignment horizontal="right"/>
    </xf>
    <xf numFmtId="0" fontId="6" fillId="6" borderId="0" xfId="3" applyFont="1" applyFill="1" applyBorder="1" applyAlignment="1">
      <alignment horizontal="center"/>
    </xf>
    <xf numFmtId="0" fontId="2" fillId="6" borderId="0" xfId="3" applyFill="1" applyBorder="1" applyAlignment="1">
      <alignment horizontal="right"/>
    </xf>
    <xf numFmtId="0" fontId="6" fillId="6" borderId="0" xfId="3" applyFont="1" applyFill="1" applyBorder="1" applyAlignment="1">
      <alignment horizontal="right"/>
    </xf>
    <xf numFmtId="169" fontId="4" fillId="6" borderId="1" xfId="6" applyNumberFormat="1" applyFont="1" applyFill="1" applyBorder="1" applyAlignment="1">
      <alignment horizontal="center"/>
    </xf>
    <xf numFmtId="42" fontId="2" fillId="0" borderId="1" xfId="3" applyNumberFormat="1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0" fillId="0" borderId="2" xfId="0" applyNumberFormat="1" applyFont="1" applyBorder="1" applyAlignment="1">
      <alignment horizontal="left"/>
    </xf>
    <xf numFmtId="6" fontId="2" fillId="0" borderId="4" xfId="2" applyNumberFormat="1" applyFont="1" applyBorder="1" applyAlignment="1">
      <alignment horizontal="center" vertical="center"/>
    </xf>
    <xf numFmtId="9" fontId="2" fillId="0" borderId="10" xfId="2" applyFont="1" applyBorder="1" applyAlignment="1">
      <alignment horizontal="center" vertical="center"/>
    </xf>
    <xf numFmtId="9" fontId="2" fillId="0" borderId="5" xfId="2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165" fontId="2" fillId="7" borderId="1" xfId="2" applyNumberForma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5" fontId="2" fillId="0" borderId="4" xfId="2" applyNumberFormat="1" applyFont="1" applyBorder="1" applyAlignment="1">
      <alignment horizontal="center" vertical="center"/>
    </xf>
    <xf numFmtId="5" fontId="2" fillId="0" borderId="10" xfId="2" applyNumberFormat="1" applyFont="1" applyBorder="1" applyAlignment="1">
      <alignment horizontal="center" vertical="center"/>
    </xf>
    <xf numFmtId="5" fontId="2" fillId="0" borderId="5" xfId="2" applyNumberFormat="1" applyFont="1" applyBorder="1" applyAlignment="1">
      <alignment horizontal="center" vertical="center"/>
    </xf>
    <xf numFmtId="164" fontId="2" fillId="0" borderId="4" xfId="2" applyNumberFormat="1" applyFont="1" applyBorder="1" applyAlignment="1">
      <alignment horizontal="center" vertical="center"/>
    </xf>
    <xf numFmtId="164" fontId="2" fillId="0" borderId="10" xfId="2" applyNumberFormat="1" applyFont="1" applyBorder="1" applyAlignment="1">
      <alignment horizontal="center" vertical="center"/>
    </xf>
    <xf numFmtId="164" fontId="2" fillId="0" borderId="5" xfId="2" applyNumberFormat="1" applyFont="1" applyBorder="1" applyAlignment="1">
      <alignment horizontal="center" vertical="center"/>
    </xf>
    <xf numFmtId="0" fontId="6" fillId="3" borderId="9" xfId="3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8">
    <cellStyle name="Comma" xfId="5" builtinId="3"/>
    <cellStyle name="Comma 2" xfId="6" xr:uid="{6303BBF3-888F-4DB7-AD06-D4AFF18A7468}"/>
    <cellStyle name="Currency" xfId="1" builtinId="4"/>
    <cellStyle name="Currency 2" xfId="7" xr:uid="{22D95E2D-4AD1-4424-BED6-9DE28112D1D7}"/>
    <cellStyle name="Normal" xfId="0" builtinId="0"/>
    <cellStyle name="Normal 2" xfId="3" xr:uid="{00000000-0005-0000-0000-000003000000}"/>
    <cellStyle name="Normal 3" xfId="4" xr:uid="{4A2B4B80-221D-4481-99A7-B6CDA95E013B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12</xdr:row>
      <xdr:rowOff>142874</xdr:rowOff>
    </xdr:from>
    <xdr:to>
      <xdr:col>5</xdr:col>
      <xdr:colOff>209550</xdr:colOff>
      <xdr:row>31</xdr:row>
      <xdr:rowOff>36293</xdr:rowOff>
    </xdr:to>
    <xdr:pic>
      <xdr:nvPicPr>
        <xdr:cNvPr id="2" name="Picture 1" descr="survey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504949"/>
          <a:ext cx="2124075" cy="311286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142875</xdr:colOff>
      <xdr:row>33</xdr:row>
      <xdr:rowOff>0</xdr:rowOff>
    </xdr:from>
    <xdr:to>
      <xdr:col>5</xdr:col>
      <xdr:colOff>228600</xdr:colOff>
      <xdr:row>44</xdr:row>
      <xdr:rowOff>19050</xdr:rowOff>
    </xdr:to>
    <xdr:pic>
      <xdr:nvPicPr>
        <xdr:cNvPr id="3" name="Picture 2" descr="centralindma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71675" y="4905375"/>
          <a:ext cx="1714500" cy="18002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190499</xdr:colOff>
      <xdr:row>21</xdr:row>
      <xdr:rowOff>57150</xdr:rowOff>
    </xdr:from>
    <xdr:to>
      <xdr:col>4</xdr:col>
      <xdr:colOff>47623</xdr:colOff>
      <xdr:row>37</xdr:row>
      <xdr:rowOff>57150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2019299" y="3019425"/>
          <a:ext cx="466724" cy="2590800"/>
        </a:xfrm>
        <a:prstGeom prst="line">
          <a:avLst/>
        </a:prstGeom>
        <a:noFill/>
        <a:ln w="25400">
          <a:solidFill>
            <a:srgbClr val="800000"/>
          </a:solidFill>
          <a:round/>
          <a:headEnd/>
          <a:tailEnd/>
        </a:ln>
      </xdr:spPr>
    </xdr:sp>
    <xdr:clientData/>
  </xdr:twoCellAnchor>
  <xdr:twoCellAnchor>
    <xdr:from>
      <xdr:col>4</xdr:col>
      <xdr:colOff>714375</xdr:colOff>
      <xdr:row>21</xdr:row>
      <xdr:rowOff>57150</xdr:rowOff>
    </xdr:from>
    <xdr:to>
      <xdr:col>5</xdr:col>
      <xdr:colOff>152399</xdr:colOff>
      <xdr:row>37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152775" y="3019425"/>
          <a:ext cx="457199" cy="2647950"/>
        </a:xfrm>
        <a:prstGeom prst="line">
          <a:avLst/>
        </a:prstGeom>
        <a:noFill/>
        <a:ln w="25400">
          <a:solidFill>
            <a:srgbClr val="8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876300</xdr:colOff>
      <xdr:row>8</xdr:row>
      <xdr:rowOff>8731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2451DCC-0A2B-491D-9C3C-E4CC0F284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3075" cy="1304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352425</xdr:colOff>
      <xdr:row>5</xdr:row>
      <xdr:rowOff>190500</xdr:rowOff>
    </xdr:from>
    <xdr:to>
      <xdr:col>32</xdr:col>
      <xdr:colOff>57150</xdr:colOff>
      <xdr:row>34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0C5A0C-2D9A-4DB6-94B4-4C59B903451C}"/>
            </a:ext>
          </a:extLst>
        </xdr:cNvPr>
        <xdr:cNvSpPr txBox="1"/>
      </xdr:nvSpPr>
      <xdr:spPr>
        <a:xfrm>
          <a:off x="17745075" y="2362200"/>
          <a:ext cx="2752725" cy="479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Annual Working Hours  -  2080 </a:t>
          </a:r>
          <a:br>
            <a:rPr lang="en-US" sz="1100" b="1" u="sng"/>
          </a:br>
          <a:br>
            <a:rPr lang="en-US" sz="1100"/>
          </a:br>
          <a:r>
            <a:rPr lang="en-US" sz="1100"/>
            <a:t>Fire Chief   </a:t>
          </a:r>
          <a:br>
            <a:rPr lang="en-US" sz="1100"/>
          </a:br>
          <a:r>
            <a:rPr lang="en-US" sz="1100"/>
            <a:t>Deputy Chief</a:t>
          </a:r>
          <a:br>
            <a:rPr lang="en-US" sz="1100"/>
          </a:br>
          <a:r>
            <a:rPr lang="en-US" sz="1100"/>
            <a:t>Assistant Chief</a:t>
          </a:r>
          <a:br>
            <a:rPr lang="en-US" sz="1100"/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Division Chief</a:t>
          </a:r>
        </a:p>
        <a:p>
          <a:br>
            <a:rPr lang="en-US" sz="1100"/>
          </a:br>
          <a:r>
            <a:rPr lang="en-US" sz="1100" b="1" u="sng"/>
            <a:t>Annual Working Hours  -  2904 </a:t>
          </a:r>
          <a:br>
            <a:rPr lang="en-US" sz="1100"/>
          </a:br>
          <a:br>
            <a:rPr lang="en-US" sz="1100"/>
          </a:br>
          <a:r>
            <a:rPr lang="en-US" sz="1100"/>
            <a:t>Battalion Chief</a:t>
          </a:r>
          <a:br>
            <a:rPr lang="en-US" sz="1100"/>
          </a:br>
          <a:r>
            <a:rPr lang="en-US" sz="1100"/>
            <a:t>Captain</a:t>
          </a:r>
          <a:br>
            <a:rPr lang="en-US" sz="1100"/>
          </a:br>
          <a:r>
            <a:rPr lang="en-US" sz="1100"/>
            <a:t>Lieutenant</a:t>
          </a:r>
          <a:br>
            <a:rPr lang="en-US" sz="1100"/>
          </a:br>
          <a:r>
            <a:rPr lang="en-US" sz="1100"/>
            <a:t>Engineer</a:t>
          </a:r>
          <a:br>
            <a:rPr lang="en-US" sz="1100"/>
          </a:br>
          <a:r>
            <a:rPr lang="en-US" sz="1100"/>
            <a:t>FF Paramedic</a:t>
          </a:r>
          <a:br>
            <a:rPr lang="en-US" sz="1100"/>
          </a:br>
          <a:r>
            <a:rPr lang="en-US" sz="1100"/>
            <a:t>Civilian EMT</a:t>
          </a:r>
          <a:br>
            <a:rPr lang="en-US" sz="1100"/>
          </a:br>
          <a:r>
            <a:rPr lang="en-US" sz="1100"/>
            <a:t>Civilian Paramedic</a:t>
          </a:r>
          <a:br>
            <a:rPr lang="en-US" sz="1100"/>
          </a:br>
          <a:r>
            <a:rPr lang="en-US" sz="1100"/>
            <a:t>5th Year Firefighter</a:t>
          </a:r>
          <a:br>
            <a:rPr lang="en-US" sz="1100"/>
          </a:br>
          <a:r>
            <a:rPr lang="en-US" sz="1100"/>
            <a:t>4th Year Firefighter</a:t>
          </a:r>
          <a:br>
            <a:rPr lang="en-US" sz="1100"/>
          </a:br>
          <a:r>
            <a:rPr lang="en-US" sz="1100"/>
            <a:t>3rd Year Firefighter</a:t>
          </a:r>
          <a:br>
            <a:rPr lang="en-US" sz="1100"/>
          </a:br>
          <a:r>
            <a:rPr lang="en-US" sz="1100"/>
            <a:t>2nd Year Firefighter</a:t>
          </a:r>
          <a:br>
            <a:rPr lang="en-US" sz="1100"/>
          </a:br>
          <a:r>
            <a:rPr lang="en-US" sz="1100"/>
            <a:t>1st Year Firefighter</a:t>
          </a:r>
        </a:p>
        <a:p>
          <a:endParaRPr lang="en-US" sz="1100"/>
        </a:p>
        <a:p>
          <a:r>
            <a:rPr lang="en-US" sz="1100" b="1" u="sng"/>
            <a:t>Annual Working Hours  -  2080 </a:t>
          </a:r>
        </a:p>
        <a:p>
          <a:br>
            <a:rPr lang="en-US" sz="1100"/>
          </a:br>
          <a:r>
            <a:rPr lang="en-US" sz="1100"/>
            <a:t>Bookkeeper </a:t>
          </a:r>
          <a:br>
            <a:rPr lang="en-US" sz="1100"/>
          </a:br>
          <a:r>
            <a:rPr lang="en-US" sz="1100"/>
            <a:t>EMS Billing</a:t>
          </a:r>
          <a:br>
            <a:rPr lang="en-US" sz="1100"/>
          </a:br>
          <a:r>
            <a:rPr lang="en-US" sz="1100"/>
            <a:t>Administrative Assistant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t-fd.local\RedirectedFolders\Administrative%20Division\Finance\2019\Salary%20Survey\2019%20Salary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Cover"/>
      <sheetName val="2019 Demographics"/>
      <sheetName val="2018 Demographics"/>
      <sheetName val="2018 Compile"/>
      <sheetName val="2017 Compile"/>
      <sheetName val="2016 Compile"/>
      <sheetName val="2019 Compile"/>
      <sheetName val="Interviews"/>
      <sheetName val="2019 Salaries"/>
      <sheetName val="2018 Salaries"/>
      <sheetName val="2017 Salaries"/>
      <sheetName val="2016 Salaries"/>
      <sheetName val="BLANK Form"/>
      <sheetName val="Cicero19"/>
      <sheetName val="Danville19"/>
      <sheetName val="Fishers19"/>
      <sheetName val="Franklin19"/>
      <sheetName val="Greenfield19"/>
      <sheetName val="Greenwood19"/>
      <sheetName val="IFD 19"/>
      <sheetName val="Lebanon19"/>
      <sheetName val="Martinsville19"/>
      <sheetName val="Noblesville19"/>
      <sheetName val="Pike19"/>
      <sheetName val="Pittsboro19"/>
      <sheetName val="Plainfield19"/>
      <sheetName val="Speedway19"/>
      <sheetName val="Sugar Creek 19"/>
      <sheetName val="WashingtonTwnshpAvon19"/>
      <sheetName val="Westfield19"/>
      <sheetName val="WRTFD19"/>
      <sheetName val="Whitestown19"/>
      <sheetName val="Zionsville19"/>
      <sheetName val="2019 Salaries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D13">
            <v>68741</v>
          </cell>
        </row>
      </sheetData>
      <sheetData sheetId="14">
        <row r="13">
          <cell r="D13">
            <v>65970</v>
          </cell>
        </row>
      </sheetData>
      <sheetData sheetId="15">
        <row r="13">
          <cell r="D13">
            <v>114796</v>
          </cell>
        </row>
      </sheetData>
      <sheetData sheetId="16">
        <row r="13">
          <cell r="D13">
            <v>71945</v>
          </cell>
        </row>
      </sheetData>
      <sheetData sheetId="17">
        <row r="13">
          <cell r="D13">
            <v>70496</v>
          </cell>
        </row>
      </sheetData>
      <sheetData sheetId="18">
        <row r="13">
          <cell r="D13">
            <v>86650.72</v>
          </cell>
        </row>
      </sheetData>
      <sheetData sheetId="19"/>
      <sheetData sheetId="20">
        <row r="13">
          <cell r="D13">
            <v>75000</v>
          </cell>
        </row>
      </sheetData>
      <sheetData sheetId="21">
        <row r="13">
          <cell r="D13">
            <v>57069</v>
          </cell>
        </row>
      </sheetData>
      <sheetData sheetId="22">
        <row r="13">
          <cell r="D13">
            <v>106441.4</v>
          </cell>
        </row>
      </sheetData>
      <sheetData sheetId="23">
        <row r="13">
          <cell r="D13">
            <v>106206</v>
          </cell>
        </row>
      </sheetData>
      <sheetData sheetId="24">
        <row r="13">
          <cell r="D13">
            <v>31000</v>
          </cell>
        </row>
        <row r="15">
          <cell r="D15">
            <v>29000</v>
          </cell>
        </row>
        <row r="18">
          <cell r="D18">
            <v>64670</v>
          </cell>
        </row>
        <row r="19">
          <cell r="D19">
            <v>64170</v>
          </cell>
        </row>
        <row r="21">
          <cell r="D21">
            <v>63670</v>
          </cell>
        </row>
        <row r="24">
          <cell r="D24">
            <v>60170</v>
          </cell>
        </row>
        <row r="25">
          <cell r="D25">
            <v>58110</v>
          </cell>
        </row>
        <row r="26">
          <cell r="D26">
            <v>56050</v>
          </cell>
        </row>
        <row r="27">
          <cell r="D27">
            <v>54600</v>
          </cell>
        </row>
        <row r="28">
          <cell r="D28">
            <v>50900</v>
          </cell>
        </row>
        <row r="49">
          <cell r="F49">
            <v>69195</v>
          </cell>
        </row>
      </sheetData>
      <sheetData sheetId="25">
        <row r="13">
          <cell r="D13">
            <v>83146</v>
          </cell>
        </row>
        <row r="14">
          <cell r="D14" t="str">
            <v>N/A</v>
          </cell>
        </row>
        <row r="15">
          <cell r="D15">
            <v>78071</v>
          </cell>
        </row>
        <row r="16">
          <cell r="D16">
            <v>72750</v>
          </cell>
        </row>
        <row r="17">
          <cell r="D17">
            <v>70032</v>
          </cell>
        </row>
        <row r="18">
          <cell r="D18">
            <v>65980</v>
          </cell>
        </row>
        <row r="19">
          <cell r="D19">
            <v>62822</v>
          </cell>
        </row>
        <row r="21">
          <cell r="D21">
            <v>59911</v>
          </cell>
        </row>
        <row r="26">
          <cell r="D26">
            <v>56147</v>
          </cell>
        </row>
        <row r="27">
          <cell r="D27">
            <v>52562</v>
          </cell>
        </row>
        <row r="31">
          <cell r="D31">
            <v>47694</v>
          </cell>
        </row>
        <row r="35">
          <cell r="D35">
            <v>1000</v>
          </cell>
        </row>
        <row r="49">
          <cell r="D49">
            <v>60296</v>
          </cell>
        </row>
      </sheetData>
      <sheetData sheetId="26">
        <row r="13">
          <cell r="D13">
            <v>96039</v>
          </cell>
        </row>
      </sheetData>
      <sheetData sheetId="27">
        <row r="13">
          <cell r="D13">
            <v>70865</v>
          </cell>
        </row>
      </sheetData>
      <sheetData sheetId="28">
        <row r="13">
          <cell r="D13">
            <v>91213</v>
          </cell>
        </row>
        <row r="28">
          <cell r="D28">
            <v>63148</v>
          </cell>
        </row>
      </sheetData>
      <sheetData sheetId="29">
        <row r="13">
          <cell r="D13">
            <v>102164</v>
          </cell>
        </row>
      </sheetData>
      <sheetData sheetId="30">
        <row r="13">
          <cell r="D13">
            <v>92280</v>
          </cell>
        </row>
        <row r="29">
          <cell r="E29">
            <v>26.27</v>
          </cell>
        </row>
        <row r="31">
          <cell r="E31">
            <v>16.510000000000002</v>
          </cell>
        </row>
      </sheetData>
      <sheetData sheetId="31">
        <row r="13">
          <cell r="D13">
            <v>97000</v>
          </cell>
        </row>
        <row r="14">
          <cell r="D14">
            <v>87000</v>
          </cell>
        </row>
        <row r="15">
          <cell r="D15" t="str">
            <v>N/A</v>
          </cell>
        </row>
        <row r="16">
          <cell r="D16">
            <v>80000</v>
          </cell>
        </row>
        <row r="17">
          <cell r="D17">
            <v>68000</v>
          </cell>
        </row>
        <row r="18">
          <cell r="D18">
            <v>62600</v>
          </cell>
        </row>
        <row r="19">
          <cell r="D19">
            <v>61600</v>
          </cell>
        </row>
        <row r="20">
          <cell r="D20">
            <v>61000</v>
          </cell>
        </row>
        <row r="21">
          <cell r="D21">
            <v>61000</v>
          </cell>
        </row>
        <row r="23">
          <cell r="D23">
            <v>53000</v>
          </cell>
        </row>
        <row r="24">
          <cell r="D24">
            <v>58100</v>
          </cell>
        </row>
        <row r="25">
          <cell r="D25">
            <v>56000</v>
          </cell>
        </row>
        <row r="26">
          <cell r="D26">
            <v>52000</v>
          </cell>
        </row>
        <row r="27">
          <cell r="D27">
            <v>52000</v>
          </cell>
        </row>
        <row r="28">
          <cell r="D28">
            <v>48000</v>
          </cell>
        </row>
        <row r="30">
          <cell r="D30" t="str">
            <v>N/A</v>
          </cell>
        </row>
        <row r="49">
          <cell r="D49">
            <v>64400</v>
          </cell>
        </row>
      </sheetData>
      <sheetData sheetId="32">
        <row r="13">
          <cell r="D13">
            <v>95479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J20"/>
  <sheetViews>
    <sheetView topLeftCell="A10" zoomScaleNormal="100" workbookViewId="0">
      <selection activeCell="A11" sqref="A11:H11"/>
    </sheetView>
  </sheetViews>
  <sheetFormatPr defaultRowHeight="12.75" x14ac:dyDescent="0.2"/>
  <cols>
    <col min="1" max="4" width="9.140625" style="61"/>
    <col min="5" max="5" width="15.28515625" style="61" customWidth="1"/>
    <col min="6" max="7" width="9.140625" style="61"/>
    <col min="8" max="8" width="13.5703125" style="61" customWidth="1"/>
    <col min="9" max="16384" width="9.140625" style="61"/>
  </cols>
  <sheetData>
    <row r="8" spans="1:9" ht="12.75" customHeight="1" x14ac:dyDescent="0.4">
      <c r="A8" s="96"/>
      <c r="B8" s="96"/>
      <c r="C8" s="96"/>
      <c r="D8" s="96"/>
      <c r="E8" s="96"/>
      <c r="F8" s="96"/>
      <c r="G8" s="96"/>
      <c r="H8" s="96"/>
      <c r="I8" s="95"/>
    </row>
    <row r="10" spans="1:9" ht="23.25" customHeight="1" x14ac:dyDescent="0.3">
      <c r="A10" s="157" t="s">
        <v>272</v>
      </c>
      <c r="B10" s="157"/>
      <c r="C10" s="157"/>
      <c r="D10" s="157"/>
      <c r="E10" s="157"/>
      <c r="F10" s="157"/>
      <c r="G10" s="157"/>
      <c r="H10" s="157"/>
      <c r="I10" s="97"/>
    </row>
    <row r="11" spans="1:9" x14ac:dyDescent="0.2">
      <c r="A11" s="154" t="s">
        <v>249</v>
      </c>
      <c r="B11" s="155"/>
      <c r="C11" s="155"/>
      <c r="D11" s="155"/>
      <c r="E11" s="155"/>
      <c r="F11" s="155"/>
      <c r="G11" s="155"/>
      <c r="H11" s="155"/>
    </row>
    <row r="12" spans="1:9" ht="18" x14ac:dyDescent="0.25">
      <c r="A12" s="156">
        <v>44116</v>
      </c>
      <c r="B12" s="156"/>
      <c r="C12" s="156"/>
      <c r="D12" s="156"/>
      <c r="E12" s="156"/>
      <c r="F12" s="156"/>
      <c r="G12" s="156"/>
      <c r="H12" s="156"/>
    </row>
    <row r="14" spans="1:9" ht="15.75" x14ac:dyDescent="0.25">
      <c r="D14" s="61" t="s">
        <v>79</v>
      </c>
    </row>
    <row r="15" spans="1:9" ht="15.75" x14ac:dyDescent="0.25">
      <c r="D15" s="62" t="s">
        <v>78</v>
      </c>
    </row>
    <row r="16" spans="1:9" ht="15.75" x14ac:dyDescent="0.25">
      <c r="D16" s="62"/>
    </row>
    <row r="20" spans="10:10" ht="15" customHeight="1" x14ac:dyDescent="0.4">
      <c r="J20" s="63"/>
    </row>
  </sheetData>
  <mergeCells count="3">
    <mergeCell ref="A11:H11"/>
    <mergeCell ref="A12:H12"/>
    <mergeCell ref="A10:H10"/>
  </mergeCells>
  <pageMargins left="0.7" right="0.7" top="0.75" bottom="0.75" header="0.3" footer="0.3"/>
  <pageSetup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F1E32-B8D0-442A-9DD6-F35945C3ABCC}">
  <sheetPr>
    <pageSetUpPr fitToPage="1"/>
  </sheetPr>
  <dimension ref="A1:E43"/>
  <sheetViews>
    <sheetView zoomScaleNormal="100" workbookViewId="0">
      <pane ySplit="2" topLeftCell="A3" activePane="bottomLeft" state="frozen"/>
      <selection pane="bottomLeft" activeCell="C22" sqref="C22"/>
    </sheetView>
  </sheetViews>
  <sheetFormatPr defaultRowHeight="12" x14ac:dyDescent="0.2"/>
  <cols>
    <col min="1" max="1" width="22.28515625" style="88" bestFit="1" customWidth="1"/>
    <col min="2" max="2" width="10.7109375" style="88" customWidth="1"/>
    <col min="3" max="3" width="8.85546875" style="89" bestFit="1" customWidth="1"/>
    <col min="4" max="4" width="10.5703125" style="88" bestFit="1" customWidth="1"/>
    <col min="5" max="5" width="10.140625" style="88" customWidth="1"/>
    <col min="6" max="16384" width="9.140625" style="86"/>
  </cols>
  <sheetData>
    <row r="1" spans="1:5" ht="23.25" x14ac:dyDescent="0.35">
      <c r="A1" s="164" t="s">
        <v>260</v>
      </c>
      <c r="B1" s="164"/>
    </row>
    <row r="2" spans="1:5" ht="93.75" x14ac:dyDescent="0.2">
      <c r="A2" s="58">
        <v>2020</v>
      </c>
      <c r="B2" s="72" t="s">
        <v>202</v>
      </c>
      <c r="C2" s="72" t="s">
        <v>203</v>
      </c>
      <c r="D2" s="72" t="s">
        <v>204</v>
      </c>
      <c r="E2" s="72" t="s">
        <v>205</v>
      </c>
    </row>
    <row r="3" spans="1:5" x14ac:dyDescent="0.2">
      <c r="A3" s="64" t="s">
        <v>126</v>
      </c>
      <c r="B3" s="53"/>
      <c r="C3" s="53"/>
      <c r="D3" s="53"/>
      <c r="E3" s="53"/>
    </row>
    <row r="4" spans="1:5" x14ac:dyDescent="0.2">
      <c r="A4" s="64" t="s">
        <v>83</v>
      </c>
      <c r="B4" s="53"/>
      <c r="C4" s="53"/>
      <c r="D4" s="53"/>
      <c r="E4" s="53"/>
    </row>
    <row r="5" spans="1:5" x14ac:dyDescent="0.2">
      <c r="A5" s="64" t="s">
        <v>27</v>
      </c>
      <c r="B5" s="53">
        <v>150000</v>
      </c>
      <c r="C5" s="53">
        <v>7</v>
      </c>
      <c r="D5" s="53">
        <v>5300</v>
      </c>
      <c r="E5" s="53">
        <v>14</v>
      </c>
    </row>
    <row r="6" spans="1:5" x14ac:dyDescent="0.2">
      <c r="A6" s="64" t="s">
        <v>124</v>
      </c>
      <c r="B6" s="53">
        <v>89000</v>
      </c>
      <c r="C6" s="53">
        <v>23.4</v>
      </c>
      <c r="D6" s="53">
        <v>3908</v>
      </c>
      <c r="E6" s="53">
        <v>34</v>
      </c>
    </row>
    <row r="7" spans="1:5" x14ac:dyDescent="0.2">
      <c r="A7" s="69" t="s">
        <v>49</v>
      </c>
      <c r="B7" s="53"/>
      <c r="C7" s="53"/>
      <c r="D7" s="53"/>
      <c r="E7" s="53"/>
    </row>
    <row r="8" spans="1:5" x14ac:dyDescent="0.2">
      <c r="A8" s="64" t="s">
        <v>10</v>
      </c>
      <c r="B8" s="53"/>
      <c r="C8" s="53"/>
      <c r="D8" s="53"/>
      <c r="E8" s="53">
        <v>171</v>
      </c>
    </row>
    <row r="9" spans="1:5" x14ac:dyDescent="0.2">
      <c r="A9" s="64" t="s">
        <v>29</v>
      </c>
      <c r="B9" s="53">
        <v>5000</v>
      </c>
      <c r="C9" s="53">
        <v>2.2999999999999998</v>
      </c>
      <c r="D9" s="53">
        <v>704</v>
      </c>
      <c r="E9" s="53" t="s">
        <v>116</v>
      </c>
    </row>
    <row r="10" spans="1:5" x14ac:dyDescent="0.2">
      <c r="A10" s="64" t="s">
        <v>125</v>
      </c>
      <c r="B10" s="53"/>
      <c r="C10" s="53"/>
      <c r="D10" s="53"/>
      <c r="E10" s="53"/>
    </row>
    <row r="11" spans="1:5" x14ac:dyDescent="0.2">
      <c r="A11" s="64" t="s">
        <v>30</v>
      </c>
      <c r="B11" s="53" t="s">
        <v>116</v>
      </c>
      <c r="C11" s="53">
        <v>85</v>
      </c>
      <c r="D11" s="53">
        <v>1848</v>
      </c>
      <c r="E11" s="53">
        <v>9</v>
      </c>
    </row>
    <row r="12" spans="1:5" x14ac:dyDescent="0.2">
      <c r="A12" s="64" t="s">
        <v>177</v>
      </c>
      <c r="B12" s="53"/>
      <c r="C12" s="53"/>
      <c r="D12" s="53"/>
      <c r="E12" s="53"/>
    </row>
    <row r="13" spans="1:5" x14ac:dyDescent="0.2">
      <c r="A13" s="64" t="s">
        <v>31</v>
      </c>
      <c r="B13" s="53">
        <v>92000</v>
      </c>
      <c r="C13" s="53">
        <v>40</v>
      </c>
      <c r="D13" s="53">
        <v>5771</v>
      </c>
      <c r="E13" s="53">
        <v>131</v>
      </c>
    </row>
    <row r="14" spans="1:5" x14ac:dyDescent="0.2">
      <c r="A14" s="64" t="s">
        <v>32</v>
      </c>
      <c r="B14" s="53">
        <v>27000</v>
      </c>
      <c r="C14" s="53">
        <v>22</v>
      </c>
      <c r="D14" s="53">
        <v>4203</v>
      </c>
      <c r="E14" s="53">
        <v>15</v>
      </c>
    </row>
    <row r="15" spans="1:5" x14ac:dyDescent="0.2">
      <c r="A15" s="64" t="s">
        <v>33</v>
      </c>
      <c r="B15" s="53">
        <v>25000</v>
      </c>
      <c r="C15" s="53">
        <v>52</v>
      </c>
      <c r="D15" s="53">
        <v>4200</v>
      </c>
      <c r="E15" s="53">
        <v>45</v>
      </c>
    </row>
    <row r="16" spans="1:5" x14ac:dyDescent="0.2">
      <c r="A16" s="64" t="s">
        <v>127</v>
      </c>
      <c r="B16" s="53"/>
      <c r="C16" s="53"/>
      <c r="D16" s="53"/>
      <c r="E16" s="53"/>
    </row>
    <row r="17" spans="1:5" x14ac:dyDescent="0.2">
      <c r="A17" s="64" t="s">
        <v>34</v>
      </c>
      <c r="B17" s="53">
        <v>56545</v>
      </c>
      <c r="C17" s="53">
        <v>27.8</v>
      </c>
      <c r="D17" s="53">
        <v>6719</v>
      </c>
      <c r="E17" s="53">
        <v>15</v>
      </c>
    </row>
    <row r="18" spans="1:5" x14ac:dyDescent="0.2">
      <c r="A18" s="64" t="s">
        <v>135</v>
      </c>
      <c r="B18" s="53"/>
      <c r="C18" s="53"/>
      <c r="D18" s="53"/>
      <c r="E18" s="53"/>
    </row>
    <row r="19" spans="1:5" x14ac:dyDescent="0.2">
      <c r="A19" s="69" t="s">
        <v>157</v>
      </c>
      <c r="B19" s="53"/>
      <c r="C19" s="53"/>
      <c r="D19" s="53"/>
      <c r="E19" s="53"/>
    </row>
    <row r="20" spans="1:5" x14ac:dyDescent="0.2">
      <c r="A20" s="64" t="s">
        <v>36</v>
      </c>
      <c r="B20" s="53">
        <v>15792</v>
      </c>
      <c r="C20" s="53">
        <v>52</v>
      </c>
      <c r="D20" s="53">
        <v>2400</v>
      </c>
      <c r="E20" s="53">
        <v>12</v>
      </c>
    </row>
    <row r="21" spans="1:5" x14ac:dyDescent="0.2">
      <c r="A21" s="64" t="s">
        <v>37</v>
      </c>
      <c r="B21" s="53">
        <v>11669</v>
      </c>
      <c r="C21" s="53">
        <v>7</v>
      </c>
      <c r="D21" s="53">
        <v>2811</v>
      </c>
      <c r="E21" s="53">
        <v>7</v>
      </c>
    </row>
    <row r="22" spans="1:5" x14ac:dyDescent="0.2">
      <c r="A22" s="64" t="s">
        <v>38</v>
      </c>
      <c r="B22" s="53"/>
      <c r="C22" s="53"/>
      <c r="D22" s="53"/>
      <c r="E22" s="53"/>
    </row>
    <row r="23" spans="1:5" x14ac:dyDescent="0.2">
      <c r="A23" s="64" t="s">
        <v>39</v>
      </c>
      <c r="B23" s="53">
        <v>68000</v>
      </c>
      <c r="C23" s="53">
        <v>53</v>
      </c>
      <c r="D23" s="53">
        <v>6144</v>
      </c>
      <c r="E23" s="53">
        <v>40</v>
      </c>
    </row>
    <row r="24" spans="1:5" x14ac:dyDescent="0.2">
      <c r="A24" s="64" t="s">
        <v>40</v>
      </c>
      <c r="B24" s="53">
        <v>78000</v>
      </c>
      <c r="C24" s="53">
        <v>17.559999999999999</v>
      </c>
      <c r="D24" s="53" t="s">
        <v>116</v>
      </c>
      <c r="E24" s="53">
        <v>42</v>
      </c>
    </row>
    <row r="25" spans="1:5" x14ac:dyDescent="0.2">
      <c r="A25" s="64" t="s">
        <v>41</v>
      </c>
      <c r="B25" s="53">
        <v>8000</v>
      </c>
      <c r="C25" s="53">
        <v>35</v>
      </c>
      <c r="D25" s="53">
        <v>767</v>
      </c>
      <c r="E25" s="53" t="s">
        <v>116</v>
      </c>
    </row>
    <row r="26" spans="1:5" x14ac:dyDescent="0.2">
      <c r="A26" s="64" t="s">
        <v>42</v>
      </c>
      <c r="B26" s="53">
        <v>40000</v>
      </c>
      <c r="C26" s="53">
        <v>36</v>
      </c>
      <c r="D26" s="53">
        <v>5862</v>
      </c>
      <c r="E26" s="53">
        <v>23</v>
      </c>
    </row>
    <row r="27" spans="1:5" x14ac:dyDescent="0.2">
      <c r="A27" s="64" t="s">
        <v>43</v>
      </c>
      <c r="B27" s="53"/>
      <c r="C27" s="53"/>
      <c r="D27" s="53"/>
      <c r="E27" s="53"/>
    </row>
    <row r="28" spans="1:5" x14ac:dyDescent="0.2">
      <c r="A28" s="64" t="s">
        <v>44</v>
      </c>
      <c r="B28" s="53"/>
      <c r="C28" s="53"/>
      <c r="D28" s="53"/>
      <c r="E28" s="53"/>
    </row>
    <row r="29" spans="1:5" x14ac:dyDescent="0.2">
      <c r="A29" s="64" t="s">
        <v>45</v>
      </c>
      <c r="B29" s="53">
        <v>13500</v>
      </c>
      <c r="C29" s="53">
        <v>5</v>
      </c>
      <c r="D29" s="53">
        <v>3188</v>
      </c>
      <c r="E29" s="53">
        <v>15</v>
      </c>
    </row>
    <row r="30" spans="1:5" x14ac:dyDescent="0.2">
      <c r="A30" s="64" t="s">
        <v>134</v>
      </c>
      <c r="B30" s="53">
        <v>16000</v>
      </c>
      <c r="C30" s="53">
        <v>38</v>
      </c>
      <c r="D30" s="53">
        <v>1763</v>
      </c>
      <c r="E30" s="53">
        <v>14</v>
      </c>
    </row>
    <row r="31" spans="1:5" x14ac:dyDescent="0.2">
      <c r="A31" s="64" t="s">
        <v>158</v>
      </c>
      <c r="B31" s="53">
        <v>47000</v>
      </c>
      <c r="C31" s="53">
        <v>44</v>
      </c>
      <c r="D31" s="53">
        <v>5059</v>
      </c>
      <c r="E31" s="53">
        <v>72</v>
      </c>
    </row>
    <row r="32" spans="1:5" x14ac:dyDescent="0.2">
      <c r="A32" s="64" t="s">
        <v>46</v>
      </c>
      <c r="B32" s="53"/>
      <c r="C32" s="53"/>
      <c r="D32" s="53"/>
      <c r="E32" s="53"/>
    </row>
    <row r="33" spans="1:5" x14ac:dyDescent="0.2">
      <c r="A33" s="64" t="s">
        <v>47</v>
      </c>
      <c r="B33" s="53">
        <v>40000</v>
      </c>
      <c r="C33" s="53">
        <v>56</v>
      </c>
      <c r="D33" s="53">
        <v>3652</v>
      </c>
      <c r="E33" s="53">
        <v>66</v>
      </c>
    </row>
    <row r="34" spans="1:5" x14ac:dyDescent="0.2">
      <c r="A34" s="70" t="s">
        <v>11</v>
      </c>
      <c r="B34" s="53">
        <v>36000</v>
      </c>
      <c r="C34" s="53">
        <v>26</v>
      </c>
      <c r="D34" s="53">
        <v>3170</v>
      </c>
      <c r="E34" s="53">
        <v>54</v>
      </c>
    </row>
    <row r="35" spans="1:5" x14ac:dyDescent="0.2">
      <c r="A35" s="70" t="s">
        <v>198</v>
      </c>
      <c r="B35" s="53">
        <v>10000</v>
      </c>
      <c r="C35" s="53">
        <v>25</v>
      </c>
      <c r="D35" s="53">
        <v>1000</v>
      </c>
      <c r="E35" s="53">
        <v>10</v>
      </c>
    </row>
    <row r="36" spans="1:5" x14ac:dyDescent="0.2">
      <c r="A36" s="70" t="s">
        <v>48</v>
      </c>
      <c r="B36" s="53">
        <v>27000</v>
      </c>
      <c r="C36" s="53">
        <v>74</v>
      </c>
      <c r="D36" s="53">
        <v>2413</v>
      </c>
      <c r="E36" s="53">
        <v>18</v>
      </c>
    </row>
    <row r="37" spans="1:5" x14ac:dyDescent="0.2">
      <c r="A37" s="137"/>
      <c r="B37" s="55"/>
      <c r="C37" s="90"/>
      <c r="D37" s="55"/>
      <c r="E37" s="55"/>
    </row>
    <row r="38" spans="1:5" x14ac:dyDescent="0.2">
      <c r="A38" s="137"/>
      <c r="B38" s="55"/>
      <c r="C38" s="90"/>
      <c r="D38" s="55"/>
      <c r="E38" s="55"/>
    </row>
    <row r="39" spans="1:5" x14ac:dyDescent="0.2">
      <c r="A39" s="86"/>
      <c r="B39" s="53" t="s">
        <v>202</v>
      </c>
      <c r="C39" s="87" t="s">
        <v>203</v>
      </c>
      <c r="D39" s="53" t="s">
        <v>204</v>
      </c>
      <c r="E39" s="53" t="s">
        <v>217</v>
      </c>
    </row>
    <row r="40" spans="1:5" ht="12.75" x14ac:dyDescent="0.2">
      <c r="A40" s="91" t="s">
        <v>50</v>
      </c>
      <c r="B40" s="80">
        <f>AVERAGE(B3:B36)</f>
        <v>42775.3</v>
      </c>
      <c r="C40" s="80">
        <f>AVERAGE(C3:C36)</f>
        <v>34.66952380952381</v>
      </c>
      <c r="D40" s="80">
        <f>AVERAGE(D3:D36)</f>
        <v>3544.1</v>
      </c>
      <c r="E40" s="80">
        <f>AVERAGE(E3:E36)</f>
        <v>40.35</v>
      </c>
    </row>
    <row r="41" spans="1:5" ht="12.75" x14ac:dyDescent="0.2">
      <c r="A41" s="91" t="s">
        <v>51</v>
      </c>
      <c r="B41" s="80">
        <f>MEDIAN(B3:B36)</f>
        <v>31500</v>
      </c>
      <c r="C41" s="80">
        <f>MEDIAN(C3:C36)</f>
        <v>35</v>
      </c>
      <c r="D41" s="80">
        <f>MEDIAN(D3:D36)</f>
        <v>3420</v>
      </c>
      <c r="E41" s="80">
        <f>MEDIAN(E3:E36)</f>
        <v>20.5</v>
      </c>
    </row>
    <row r="42" spans="1:5" ht="12.75" x14ac:dyDescent="0.2">
      <c r="A42" s="91" t="s">
        <v>128</v>
      </c>
      <c r="B42" s="80">
        <f>MAX(B3:B36)</f>
        <v>150000</v>
      </c>
      <c r="C42" s="80">
        <f>MAX(C3:C36)</f>
        <v>85</v>
      </c>
      <c r="D42" s="80">
        <f>MAX(D3:D36)</f>
        <v>6719</v>
      </c>
      <c r="E42" s="80">
        <f>MAX(E3:E36)</f>
        <v>171</v>
      </c>
    </row>
    <row r="43" spans="1:5" ht="12.75" x14ac:dyDescent="0.2">
      <c r="A43" s="91" t="s">
        <v>52</v>
      </c>
      <c r="B43" s="80">
        <f>MIN(B3:B36)</f>
        <v>5000</v>
      </c>
      <c r="C43" s="80">
        <f>MIN(C3:C36)</f>
        <v>2.2999999999999998</v>
      </c>
      <c r="D43" s="80">
        <f>MIN(D3:D36)</f>
        <v>704</v>
      </c>
      <c r="E43" s="80">
        <f>MIN(E3:E36)</f>
        <v>7</v>
      </c>
    </row>
  </sheetData>
  <mergeCells count="1">
    <mergeCell ref="A1:B1"/>
  </mergeCells>
  <pageMargins left="0.7" right="0.7" top="0.75" bottom="0.75" header="0.3" footer="0.3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5986F-4BDF-418F-B840-508F9302CA59}">
  <sheetPr>
    <pageSetUpPr fitToPage="1"/>
  </sheetPr>
  <dimension ref="A1:E43"/>
  <sheetViews>
    <sheetView zoomScaleNormal="100" workbookViewId="0">
      <pane ySplit="2" topLeftCell="A12" activePane="bottomLeft" state="frozen"/>
      <selection pane="bottomLeft" activeCell="D34" sqref="D34"/>
    </sheetView>
  </sheetViews>
  <sheetFormatPr defaultRowHeight="12" x14ac:dyDescent="0.2"/>
  <cols>
    <col min="1" max="1" width="22.28515625" style="88" bestFit="1" customWidth="1"/>
    <col min="2" max="2" width="10.7109375" style="88" customWidth="1"/>
    <col min="3" max="3" width="8.85546875" style="89" bestFit="1" customWidth="1"/>
    <col min="4" max="4" width="10.5703125" style="88" bestFit="1" customWidth="1"/>
    <col min="5" max="5" width="10.140625" style="88" customWidth="1"/>
    <col min="6" max="16384" width="9.140625" style="86"/>
  </cols>
  <sheetData>
    <row r="1" spans="1:5" ht="23.25" x14ac:dyDescent="0.35">
      <c r="A1" s="164" t="s">
        <v>218</v>
      </c>
      <c r="B1" s="164"/>
    </row>
    <row r="2" spans="1:5" ht="93.75" x14ac:dyDescent="0.2">
      <c r="A2" s="58">
        <v>2019</v>
      </c>
      <c r="B2" s="72" t="s">
        <v>202</v>
      </c>
      <c r="C2" s="72" t="s">
        <v>203</v>
      </c>
      <c r="D2" s="72" t="s">
        <v>204</v>
      </c>
      <c r="E2" s="72" t="s">
        <v>205</v>
      </c>
    </row>
    <row r="3" spans="1:5" x14ac:dyDescent="0.2">
      <c r="A3" s="64" t="s">
        <v>126</v>
      </c>
      <c r="B3" s="53"/>
      <c r="C3" s="53"/>
      <c r="D3" s="53"/>
      <c r="E3" s="53"/>
    </row>
    <row r="4" spans="1:5" x14ac:dyDescent="0.2">
      <c r="A4" s="64" t="s">
        <v>83</v>
      </c>
      <c r="B4" s="53"/>
      <c r="C4" s="53"/>
      <c r="D4" s="53"/>
      <c r="E4" s="53"/>
    </row>
    <row r="5" spans="1:5" x14ac:dyDescent="0.2">
      <c r="A5" s="64" t="s">
        <v>27</v>
      </c>
      <c r="B5" s="53"/>
      <c r="C5" s="53"/>
      <c r="D5" s="53"/>
      <c r="E5" s="53"/>
    </row>
    <row r="6" spans="1:5" x14ac:dyDescent="0.2">
      <c r="A6" s="64" t="s">
        <v>124</v>
      </c>
      <c r="B6" s="53"/>
      <c r="C6" s="53"/>
      <c r="D6" s="53"/>
      <c r="E6" s="53"/>
    </row>
    <row r="7" spans="1:5" x14ac:dyDescent="0.2">
      <c r="A7" s="69" t="s">
        <v>49</v>
      </c>
      <c r="B7" s="53"/>
      <c r="C7" s="53"/>
      <c r="D7" s="53"/>
      <c r="E7" s="53"/>
    </row>
    <row r="8" spans="1:5" x14ac:dyDescent="0.2">
      <c r="A8" s="64" t="s">
        <v>10</v>
      </c>
      <c r="B8" s="53"/>
      <c r="C8" s="53"/>
      <c r="D8" s="53"/>
      <c r="E8" s="53"/>
    </row>
    <row r="9" spans="1:5" x14ac:dyDescent="0.2">
      <c r="A9" s="64" t="s">
        <v>29</v>
      </c>
      <c r="B9" s="53">
        <v>5000</v>
      </c>
      <c r="C9" s="53">
        <v>2.2999999999999998</v>
      </c>
      <c r="D9" s="53">
        <v>704</v>
      </c>
      <c r="E9" s="53" t="s">
        <v>116</v>
      </c>
    </row>
    <row r="10" spans="1:5" x14ac:dyDescent="0.2">
      <c r="A10" s="64" t="s">
        <v>125</v>
      </c>
      <c r="B10" s="53"/>
      <c r="C10" s="53"/>
      <c r="D10" s="53"/>
      <c r="E10" s="53"/>
    </row>
    <row r="11" spans="1:5" x14ac:dyDescent="0.2">
      <c r="A11" s="64" t="s">
        <v>30</v>
      </c>
      <c r="B11" s="53" t="s">
        <v>116</v>
      </c>
      <c r="C11" s="53">
        <v>85</v>
      </c>
      <c r="D11" s="53">
        <v>1848</v>
      </c>
      <c r="E11" s="53">
        <v>9</v>
      </c>
    </row>
    <row r="12" spans="1:5" x14ac:dyDescent="0.2">
      <c r="A12" s="64" t="s">
        <v>177</v>
      </c>
      <c r="B12" s="53"/>
      <c r="C12" s="53"/>
      <c r="D12" s="53"/>
      <c r="E12" s="53"/>
    </row>
    <row r="13" spans="1:5" x14ac:dyDescent="0.2">
      <c r="A13" s="64" t="s">
        <v>31</v>
      </c>
      <c r="B13" s="53">
        <v>91832</v>
      </c>
      <c r="C13" s="53">
        <v>40</v>
      </c>
      <c r="D13" s="53">
        <v>5771</v>
      </c>
      <c r="E13" s="53">
        <v>131</v>
      </c>
    </row>
    <row r="14" spans="1:5" x14ac:dyDescent="0.2">
      <c r="A14" s="64" t="s">
        <v>32</v>
      </c>
      <c r="B14" s="53">
        <v>26000</v>
      </c>
      <c r="C14" s="53">
        <v>22</v>
      </c>
      <c r="D14" s="53">
        <v>4203</v>
      </c>
      <c r="E14" s="53" t="s">
        <v>116</v>
      </c>
    </row>
    <row r="15" spans="1:5" x14ac:dyDescent="0.2">
      <c r="A15" s="64" t="s">
        <v>33</v>
      </c>
      <c r="B15" s="53">
        <v>27000</v>
      </c>
      <c r="C15" s="53">
        <v>53</v>
      </c>
      <c r="D15" s="53">
        <v>3830</v>
      </c>
      <c r="E15" s="53">
        <v>14</v>
      </c>
    </row>
    <row r="16" spans="1:5" x14ac:dyDescent="0.2">
      <c r="A16" s="64" t="s">
        <v>127</v>
      </c>
      <c r="B16" s="53"/>
      <c r="C16" s="53"/>
      <c r="D16" s="53"/>
      <c r="E16" s="53"/>
    </row>
    <row r="17" spans="1:5" x14ac:dyDescent="0.2">
      <c r="A17" s="64" t="s">
        <v>34</v>
      </c>
      <c r="B17" s="53">
        <v>56545</v>
      </c>
      <c r="C17" s="53">
        <v>27.8</v>
      </c>
      <c r="D17" s="53">
        <v>6719</v>
      </c>
      <c r="E17" s="53">
        <v>15</v>
      </c>
    </row>
    <row r="18" spans="1:5" x14ac:dyDescent="0.2">
      <c r="A18" s="64" t="s">
        <v>135</v>
      </c>
      <c r="B18" s="53"/>
      <c r="C18" s="53"/>
      <c r="D18" s="53"/>
      <c r="E18" s="53"/>
    </row>
    <row r="19" spans="1:5" x14ac:dyDescent="0.2">
      <c r="A19" s="69" t="s">
        <v>157</v>
      </c>
      <c r="B19" s="53"/>
      <c r="C19" s="53"/>
      <c r="D19" s="53"/>
      <c r="E19" s="53"/>
    </row>
    <row r="20" spans="1:5" x14ac:dyDescent="0.2">
      <c r="A20" s="64" t="s">
        <v>36</v>
      </c>
      <c r="B20" s="53">
        <v>20000</v>
      </c>
      <c r="C20" s="53">
        <v>114</v>
      </c>
      <c r="D20" s="53">
        <v>2600</v>
      </c>
      <c r="E20" s="53">
        <v>11</v>
      </c>
    </row>
    <row r="21" spans="1:5" x14ac:dyDescent="0.2">
      <c r="A21" s="64" t="s">
        <v>37</v>
      </c>
      <c r="B21" s="53">
        <v>11669</v>
      </c>
      <c r="C21" s="53">
        <v>7</v>
      </c>
      <c r="D21" s="53">
        <v>2566</v>
      </c>
      <c r="E21" s="53">
        <v>7</v>
      </c>
    </row>
    <row r="22" spans="1:5" x14ac:dyDescent="0.2">
      <c r="A22" s="64" t="s">
        <v>38</v>
      </c>
      <c r="B22" s="53"/>
      <c r="C22" s="53"/>
      <c r="D22" s="53"/>
      <c r="E22" s="53"/>
    </row>
    <row r="23" spans="1:5" x14ac:dyDescent="0.2">
      <c r="A23" s="64" t="s">
        <v>39</v>
      </c>
      <c r="B23" s="53">
        <v>68000</v>
      </c>
      <c r="C23" s="53">
        <v>53</v>
      </c>
      <c r="D23" s="53">
        <v>5809</v>
      </c>
      <c r="E23" s="53">
        <v>39</v>
      </c>
    </row>
    <row r="24" spans="1:5" x14ac:dyDescent="0.2">
      <c r="A24" s="64" t="s">
        <v>40</v>
      </c>
      <c r="B24" s="53">
        <v>78000</v>
      </c>
      <c r="C24" s="53">
        <v>17.559999999999999</v>
      </c>
      <c r="D24" s="53" t="s">
        <v>116</v>
      </c>
      <c r="E24" s="53">
        <v>42</v>
      </c>
    </row>
    <row r="25" spans="1:5" x14ac:dyDescent="0.2">
      <c r="A25" s="64" t="s">
        <v>41</v>
      </c>
      <c r="B25" s="53">
        <v>8000</v>
      </c>
      <c r="C25" s="53">
        <v>35</v>
      </c>
      <c r="D25" s="53">
        <v>767</v>
      </c>
      <c r="E25" s="53" t="s">
        <v>116</v>
      </c>
    </row>
    <row r="26" spans="1:5" x14ac:dyDescent="0.2">
      <c r="A26" s="64" t="s">
        <v>42</v>
      </c>
      <c r="B26" s="53">
        <v>40000</v>
      </c>
      <c r="C26" s="53">
        <v>36</v>
      </c>
      <c r="D26" s="53">
        <v>5862</v>
      </c>
      <c r="E26" s="53">
        <v>23</v>
      </c>
    </row>
    <row r="27" spans="1:5" x14ac:dyDescent="0.2">
      <c r="A27" s="64" t="s">
        <v>43</v>
      </c>
      <c r="B27" s="53"/>
      <c r="C27" s="53"/>
      <c r="D27" s="53"/>
      <c r="E27" s="53"/>
    </row>
    <row r="28" spans="1:5" x14ac:dyDescent="0.2">
      <c r="A28" s="64" t="s">
        <v>44</v>
      </c>
      <c r="B28" s="53"/>
      <c r="C28" s="53"/>
      <c r="D28" s="53"/>
      <c r="E28" s="53"/>
    </row>
    <row r="29" spans="1:5" x14ac:dyDescent="0.2">
      <c r="A29" s="64" t="s">
        <v>45</v>
      </c>
      <c r="B29" s="53">
        <v>14000</v>
      </c>
      <c r="C29" s="53">
        <v>10</v>
      </c>
      <c r="D29" s="53">
        <v>2970</v>
      </c>
      <c r="E29" s="53">
        <v>15</v>
      </c>
    </row>
    <row r="30" spans="1:5" x14ac:dyDescent="0.2">
      <c r="A30" s="64" t="s">
        <v>134</v>
      </c>
      <c r="B30" s="53">
        <v>16000</v>
      </c>
      <c r="C30" s="53">
        <v>38</v>
      </c>
      <c r="D30" s="53">
        <v>1635</v>
      </c>
      <c r="E30" s="53">
        <v>13</v>
      </c>
    </row>
    <row r="31" spans="1:5" x14ac:dyDescent="0.2">
      <c r="A31" s="64" t="s">
        <v>158</v>
      </c>
      <c r="B31" s="53">
        <v>47000</v>
      </c>
      <c r="C31" s="53">
        <v>44</v>
      </c>
      <c r="D31" s="53">
        <v>5059</v>
      </c>
      <c r="E31" s="53">
        <v>72</v>
      </c>
    </row>
    <row r="32" spans="1:5" x14ac:dyDescent="0.2">
      <c r="A32" s="64" t="s">
        <v>46</v>
      </c>
      <c r="B32" s="53"/>
      <c r="C32" s="53"/>
      <c r="D32" s="53"/>
      <c r="E32" s="53"/>
    </row>
    <row r="33" spans="1:5" x14ac:dyDescent="0.2">
      <c r="A33" s="64" t="s">
        <v>47</v>
      </c>
      <c r="B33" s="53">
        <v>40000</v>
      </c>
      <c r="C33" s="53">
        <v>56</v>
      </c>
      <c r="D33" s="53">
        <v>3278</v>
      </c>
      <c r="E33" s="53">
        <v>63</v>
      </c>
    </row>
    <row r="34" spans="1:5" x14ac:dyDescent="0.2">
      <c r="A34" s="70" t="s">
        <v>11</v>
      </c>
      <c r="B34" s="53">
        <v>36000</v>
      </c>
      <c r="C34" s="53">
        <v>26</v>
      </c>
      <c r="D34" s="53">
        <v>3227</v>
      </c>
      <c r="E34" s="53">
        <v>54</v>
      </c>
    </row>
    <row r="35" spans="1:5" x14ac:dyDescent="0.2">
      <c r="A35" s="70" t="s">
        <v>198</v>
      </c>
      <c r="B35" s="53">
        <v>10000</v>
      </c>
      <c r="C35" s="53">
        <v>25</v>
      </c>
      <c r="D35" s="53">
        <v>1000</v>
      </c>
      <c r="E35" s="53">
        <v>10</v>
      </c>
    </row>
    <row r="36" spans="1:5" x14ac:dyDescent="0.2">
      <c r="A36" s="70" t="s">
        <v>48</v>
      </c>
      <c r="B36" s="53">
        <v>27000</v>
      </c>
      <c r="C36" s="53">
        <v>74</v>
      </c>
      <c r="D36" s="53">
        <v>2413</v>
      </c>
      <c r="E36" s="53">
        <v>18</v>
      </c>
    </row>
    <row r="37" spans="1:5" x14ac:dyDescent="0.2">
      <c r="A37" s="82"/>
      <c r="B37" s="55"/>
      <c r="C37" s="90"/>
      <c r="D37" s="55"/>
      <c r="E37" s="55"/>
    </row>
    <row r="38" spans="1:5" x14ac:dyDescent="0.2">
      <c r="A38" s="82"/>
      <c r="B38" s="55"/>
      <c r="C38" s="90"/>
      <c r="D38" s="55"/>
      <c r="E38" s="55"/>
    </row>
    <row r="39" spans="1:5" x14ac:dyDescent="0.2">
      <c r="A39" s="86"/>
      <c r="B39" s="53" t="s">
        <v>202</v>
      </c>
      <c r="C39" s="87" t="s">
        <v>203</v>
      </c>
      <c r="D39" s="53" t="s">
        <v>204</v>
      </c>
      <c r="E39" s="53" t="s">
        <v>217</v>
      </c>
    </row>
    <row r="40" spans="1:5" ht="12.75" x14ac:dyDescent="0.2">
      <c r="A40" s="91" t="s">
        <v>50</v>
      </c>
      <c r="B40" s="53">
        <v>34558.111111111109</v>
      </c>
      <c r="C40" s="53">
        <v>40.29789473684211</v>
      </c>
      <c r="D40" s="53">
        <v>3347.8333333333335</v>
      </c>
      <c r="E40" s="53">
        <v>33.5</v>
      </c>
    </row>
    <row r="41" spans="1:5" ht="12.75" x14ac:dyDescent="0.2">
      <c r="A41" s="91" t="s">
        <v>51</v>
      </c>
      <c r="B41" s="53">
        <v>27000</v>
      </c>
      <c r="C41" s="53">
        <v>36</v>
      </c>
      <c r="D41" s="53">
        <v>3098.5</v>
      </c>
      <c r="E41" s="53">
        <v>16.5</v>
      </c>
    </row>
    <row r="42" spans="1:5" ht="12.75" x14ac:dyDescent="0.2">
      <c r="A42" s="91" t="s">
        <v>128</v>
      </c>
      <c r="B42" s="53">
        <v>91832</v>
      </c>
      <c r="C42" s="53">
        <v>114</v>
      </c>
      <c r="D42" s="53">
        <v>6719</v>
      </c>
      <c r="E42" s="53">
        <v>131</v>
      </c>
    </row>
    <row r="43" spans="1:5" ht="12.75" x14ac:dyDescent="0.2">
      <c r="A43" s="91" t="s">
        <v>52</v>
      </c>
      <c r="B43" s="53">
        <v>5000</v>
      </c>
      <c r="C43" s="53">
        <v>2.2999999999999998</v>
      </c>
      <c r="D43" s="53">
        <v>704</v>
      </c>
      <c r="E43" s="53">
        <v>7</v>
      </c>
    </row>
  </sheetData>
  <mergeCells count="1">
    <mergeCell ref="A1:B1"/>
  </mergeCells>
  <pageMargins left="0.7" right="0.7" top="0.75" bottom="0.75" header="0.3" footer="0.3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86F6-5615-4CAE-9CDE-63050C124043}">
  <sheetPr>
    <pageSetUpPr fitToPage="1"/>
  </sheetPr>
  <dimension ref="A1:F38"/>
  <sheetViews>
    <sheetView topLeftCell="A7" workbookViewId="0">
      <selection activeCell="D9" sqref="D9"/>
    </sheetView>
  </sheetViews>
  <sheetFormatPr defaultRowHeight="12.75" x14ac:dyDescent="0.2"/>
  <cols>
    <col min="1" max="1" width="18.5703125" style="52" bestFit="1" customWidth="1"/>
    <col min="2" max="2" width="9.140625" style="52" bestFit="1" customWidth="1"/>
    <col min="3" max="3" width="8.85546875" style="71" bestFit="1" customWidth="1"/>
    <col min="4" max="4" width="11" style="52" bestFit="1" customWidth="1"/>
    <col min="5" max="5" width="10.140625" style="52" customWidth="1"/>
    <col min="6" max="6" width="7.85546875" style="52" customWidth="1"/>
  </cols>
  <sheetData>
    <row r="1" spans="1:6" s="86" customFormat="1" ht="23.25" x14ac:dyDescent="0.35">
      <c r="A1" s="164" t="s">
        <v>219</v>
      </c>
      <c r="B1" s="164"/>
      <c r="C1" s="164"/>
      <c r="D1" s="88"/>
      <c r="E1" s="88"/>
    </row>
    <row r="2" spans="1:6" ht="93.75" x14ac:dyDescent="0.2">
      <c r="A2" s="58">
        <v>2018</v>
      </c>
      <c r="B2" s="72" t="s">
        <v>202</v>
      </c>
      <c r="C2" s="72" t="s">
        <v>203</v>
      </c>
      <c r="D2" s="72" t="s">
        <v>204</v>
      </c>
      <c r="E2" s="72" t="s">
        <v>205</v>
      </c>
      <c r="F2" s="72" t="s">
        <v>206</v>
      </c>
    </row>
    <row r="3" spans="1:6" x14ac:dyDescent="0.2">
      <c r="A3" s="64" t="s">
        <v>126</v>
      </c>
      <c r="B3" s="73"/>
      <c r="C3" s="73"/>
      <c r="D3" s="73"/>
      <c r="E3" s="73"/>
      <c r="F3" s="73"/>
    </row>
    <row r="4" spans="1:6" x14ac:dyDescent="0.2">
      <c r="A4" s="64" t="s">
        <v>83</v>
      </c>
      <c r="B4" s="73"/>
      <c r="C4" s="73"/>
      <c r="D4" s="73"/>
      <c r="E4" s="73"/>
      <c r="F4" s="73"/>
    </row>
    <row r="5" spans="1:6" x14ac:dyDescent="0.2">
      <c r="A5" s="64" t="s">
        <v>27</v>
      </c>
      <c r="B5" s="73"/>
      <c r="C5" s="73"/>
      <c r="D5" s="73"/>
      <c r="E5" s="73"/>
      <c r="F5" s="73"/>
    </row>
    <row r="6" spans="1:6" x14ac:dyDescent="0.2">
      <c r="A6" s="64" t="s">
        <v>124</v>
      </c>
      <c r="B6" s="73">
        <v>85000</v>
      </c>
      <c r="C6" s="73">
        <v>23.44</v>
      </c>
      <c r="D6" s="73">
        <v>3885</v>
      </c>
      <c r="E6" s="73">
        <v>102</v>
      </c>
      <c r="F6" s="73"/>
    </row>
    <row r="7" spans="1:6" ht="24" x14ac:dyDescent="0.2">
      <c r="A7" s="69" t="s">
        <v>49</v>
      </c>
      <c r="B7" s="73">
        <v>30000</v>
      </c>
      <c r="C7" s="73">
        <v>50</v>
      </c>
      <c r="D7" s="73">
        <v>3703</v>
      </c>
      <c r="E7" s="73">
        <v>26</v>
      </c>
      <c r="F7" s="73"/>
    </row>
    <row r="8" spans="1:6" x14ac:dyDescent="0.2">
      <c r="A8" s="64" t="s">
        <v>10</v>
      </c>
      <c r="B8" s="73"/>
      <c r="C8" s="73"/>
      <c r="D8" s="73"/>
      <c r="E8" s="73"/>
      <c r="F8" s="73"/>
    </row>
    <row r="9" spans="1:6" x14ac:dyDescent="0.2">
      <c r="A9" s="64" t="s">
        <v>29</v>
      </c>
      <c r="B9" s="73">
        <v>5000</v>
      </c>
      <c r="C9" s="73">
        <v>2.5</v>
      </c>
      <c r="D9" s="73">
        <v>863</v>
      </c>
      <c r="E9" s="73">
        <v>4</v>
      </c>
      <c r="F9" s="73"/>
    </row>
    <row r="10" spans="1:6" x14ac:dyDescent="0.2">
      <c r="A10" s="64" t="s">
        <v>125</v>
      </c>
      <c r="B10" s="73"/>
      <c r="C10" s="73"/>
      <c r="D10" s="73"/>
      <c r="E10" s="73"/>
      <c r="F10" s="73"/>
    </row>
    <row r="11" spans="1:6" x14ac:dyDescent="0.2">
      <c r="A11" s="64" t="s">
        <v>30</v>
      </c>
      <c r="B11" s="73">
        <v>13600</v>
      </c>
      <c r="C11" s="73">
        <v>85</v>
      </c>
      <c r="D11" s="73">
        <v>1715</v>
      </c>
      <c r="E11" s="73">
        <v>9</v>
      </c>
      <c r="F11" s="73"/>
    </row>
    <row r="12" spans="1:6" x14ac:dyDescent="0.2">
      <c r="A12" s="64" t="s">
        <v>177</v>
      </c>
      <c r="B12" s="73">
        <v>35000</v>
      </c>
      <c r="C12" s="73">
        <v>35</v>
      </c>
      <c r="D12" s="73">
        <v>5569</v>
      </c>
      <c r="E12" s="73">
        <v>23</v>
      </c>
      <c r="F12" s="73"/>
    </row>
    <row r="13" spans="1:6" x14ac:dyDescent="0.2">
      <c r="A13" s="64" t="s">
        <v>31</v>
      </c>
      <c r="B13" s="73">
        <v>90000</v>
      </c>
      <c r="C13" s="73">
        <v>40</v>
      </c>
      <c r="D13" s="73">
        <v>5602</v>
      </c>
      <c r="E13" s="73">
        <v>120</v>
      </c>
      <c r="F13" s="73"/>
    </row>
    <row r="14" spans="1:6" x14ac:dyDescent="0.2">
      <c r="A14" s="64" t="s">
        <v>32</v>
      </c>
      <c r="B14" s="73">
        <v>25000</v>
      </c>
      <c r="C14" s="73">
        <v>22</v>
      </c>
      <c r="D14" s="73">
        <v>4400</v>
      </c>
      <c r="E14" s="73">
        <v>14</v>
      </c>
      <c r="F14" s="73"/>
    </row>
    <row r="15" spans="1:6" x14ac:dyDescent="0.2">
      <c r="A15" s="64" t="s">
        <v>33</v>
      </c>
      <c r="B15" s="73">
        <v>27000</v>
      </c>
      <c r="C15" s="73">
        <v>53</v>
      </c>
      <c r="D15" s="73">
        <v>3860</v>
      </c>
      <c r="E15" s="73">
        <v>14</v>
      </c>
      <c r="F15" s="73"/>
    </row>
    <row r="16" spans="1:6" x14ac:dyDescent="0.2">
      <c r="A16" s="64" t="s">
        <v>127</v>
      </c>
      <c r="B16" s="73"/>
      <c r="C16" s="73"/>
      <c r="D16" s="73"/>
      <c r="E16" s="73"/>
      <c r="F16" s="73"/>
    </row>
    <row r="17" spans="1:6" x14ac:dyDescent="0.2">
      <c r="A17" s="64" t="s">
        <v>34</v>
      </c>
      <c r="B17" s="73">
        <v>56545</v>
      </c>
      <c r="C17" s="73">
        <v>27.8</v>
      </c>
      <c r="D17" s="73">
        <v>6423</v>
      </c>
      <c r="E17" s="73">
        <v>14</v>
      </c>
      <c r="F17" s="73"/>
    </row>
    <row r="18" spans="1:6" x14ac:dyDescent="0.2">
      <c r="A18" s="64" t="s">
        <v>135</v>
      </c>
      <c r="B18" s="73">
        <v>1000000</v>
      </c>
      <c r="C18" s="73">
        <v>278</v>
      </c>
      <c r="D18" s="73">
        <v>55000</v>
      </c>
      <c r="E18" s="73">
        <v>1230</v>
      </c>
      <c r="F18" s="73"/>
    </row>
    <row r="19" spans="1:6" x14ac:dyDescent="0.2">
      <c r="A19" s="69" t="s">
        <v>157</v>
      </c>
      <c r="B19" s="73"/>
      <c r="C19" s="73"/>
      <c r="D19" s="73"/>
      <c r="E19" s="73"/>
      <c r="F19" s="73"/>
    </row>
    <row r="20" spans="1:6" x14ac:dyDescent="0.2">
      <c r="A20" s="64" t="s">
        <v>36</v>
      </c>
      <c r="B20" s="73"/>
      <c r="C20" s="73"/>
      <c r="D20" s="73"/>
      <c r="E20" s="73"/>
      <c r="F20" s="73"/>
    </row>
    <row r="21" spans="1:6" x14ac:dyDescent="0.2">
      <c r="A21" s="64" t="s">
        <v>37</v>
      </c>
      <c r="B21" s="73"/>
      <c r="C21" s="73"/>
      <c r="D21" s="73"/>
      <c r="E21" s="73"/>
      <c r="F21" s="73"/>
    </row>
    <row r="22" spans="1:6" x14ac:dyDescent="0.2">
      <c r="A22" s="64" t="s">
        <v>38</v>
      </c>
      <c r="B22" s="73"/>
      <c r="C22" s="73"/>
      <c r="D22" s="73"/>
      <c r="E22" s="73"/>
      <c r="F22" s="73"/>
    </row>
    <row r="23" spans="1:6" x14ac:dyDescent="0.2">
      <c r="A23" s="64" t="s">
        <v>39</v>
      </c>
      <c r="B23" s="73">
        <v>66000</v>
      </c>
      <c r="C23" s="73">
        <v>52</v>
      </c>
      <c r="D23" s="73">
        <v>5741</v>
      </c>
      <c r="E23" s="73">
        <v>41</v>
      </c>
      <c r="F23" s="73"/>
    </row>
    <row r="24" spans="1:6" x14ac:dyDescent="0.2">
      <c r="A24" s="64" t="s">
        <v>40</v>
      </c>
      <c r="B24" s="73"/>
      <c r="C24" s="73"/>
      <c r="D24" s="73"/>
      <c r="E24" s="73"/>
      <c r="F24" s="73"/>
    </row>
    <row r="25" spans="1:6" x14ac:dyDescent="0.2">
      <c r="A25" s="64" t="s">
        <v>41</v>
      </c>
      <c r="B25" s="73">
        <v>8000</v>
      </c>
      <c r="C25" s="73">
        <v>31</v>
      </c>
      <c r="D25" s="73">
        <v>789</v>
      </c>
      <c r="E25" s="73">
        <v>3</v>
      </c>
      <c r="F25" s="73"/>
    </row>
    <row r="26" spans="1:6" x14ac:dyDescent="0.2">
      <c r="A26" s="64" t="s">
        <v>42</v>
      </c>
      <c r="B26" s="73">
        <v>40000</v>
      </c>
      <c r="C26" s="73">
        <v>30</v>
      </c>
      <c r="D26" s="73">
        <v>5800</v>
      </c>
      <c r="E26" s="73">
        <v>69</v>
      </c>
      <c r="F26" s="73"/>
    </row>
    <row r="27" spans="1:6" x14ac:dyDescent="0.2">
      <c r="A27" s="64" t="s">
        <v>43</v>
      </c>
      <c r="B27" s="73">
        <v>44000</v>
      </c>
      <c r="C27" s="73">
        <v>214</v>
      </c>
      <c r="D27" s="73">
        <v>4969</v>
      </c>
      <c r="E27" s="73">
        <v>14</v>
      </c>
      <c r="F27" s="73"/>
    </row>
    <row r="28" spans="1:6" x14ac:dyDescent="0.2">
      <c r="A28" s="64" t="s">
        <v>44</v>
      </c>
      <c r="B28" s="73"/>
      <c r="C28" s="73"/>
      <c r="D28" s="73"/>
      <c r="E28" s="73"/>
      <c r="F28" s="73"/>
    </row>
    <row r="29" spans="1:6" x14ac:dyDescent="0.2">
      <c r="A29" s="64" t="s">
        <v>45</v>
      </c>
      <c r="B29" s="73">
        <v>14000</v>
      </c>
      <c r="C29" s="73">
        <v>9</v>
      </c>
      <c r="D29" s="73">
        <v>2822</v>
      </c>
      <c r="E29" s="73">
        <v>11</v>
      </c>
      <c r="F29" s="73"/>
    </row>
    <row r="30" spans="1:6" x14ac:dyDescent="0.2">
      <c r="A30" s="64" t="s">
        <v>134</v>
      </c>
      <c r="B30" s="73">
        <v>16000</v>
      </c>
      <c r="C30" s="73">
        <v>38</v>
      </c>
      <c r="D30" s="73">
        <v>1521</v>
      </c>
      <c r="E30" s="73">
        <v>12</v>
      </c>
      <c r="F30" s="73"/>
    </row>
    <row r="31" spans="1:6" x14ac:dyDescent="0.2">
      <c r="A31" s="64" t="s">
        <v>158</v>
      </c>
      <c r="B31" s="73">
        <v>45000</v>
      </c>
      <c r="C31" s="73">
        <v>38</v>
      </c>
      <c r="D31" s="73" t="s">
        <v>12</v>
      </c>
      <c r="E31" s="73" t="s">
        <v>12</v>
      </c>
      <c r="F31" s="73"/>
    </row>
    <row r="32" spans="1:6" x14ac:dyDescent="0.2">
      <c r="A32" s="64" t="s">
        <v>46</v>
      </c>
      <c r="B32" s="73">
        <v>100000</v>
      </c>
      <c r="C32" s="73">
        <v>33</v>
      </c>
      <c r="D32" s="73">
        <v>15238</v>
      </c>
      <c r="E32" s="73">
        <v>40</v>
      </c>
      <c r="F32" s="73"/>
    </row>
    <row r="33" spans="1:6" x14ac:dyDescent="0.2">
      <c r="A33" s="64" t="s">
        <v>47</v>
      </c>
      <c r="B33" s="73">
        <v>40000</v>
      </c>
      <c r="C33" s="73">
        <v>56</v>
      </c>
      <c r="D33" s="73">
        <v>3166</v>
      </c>
      <c r="E33" s="73">
        <v>63</v>
      </c>
      <c r="F33" s="73"/>
    </row>
    <row r="34" spans="1:6" x14ac:dyDescent="0.2">
      <c r="A34" s="70" t="s">
        <v>11</v>
      </c>
      <c r="B34" s="73">
        <v>36000</v>
      </c>
      <c r="C34" s="73">
        <v>26</v>
      </c>
      <c r="D34" s="73">
        <v>3170</v>
      </c>
      <c r="E34" s="73">
        <v>54</v>
      </c>
      <c r="F34" s="73"/>
    </row>
    <row r="35" spans="1:6" x14ac:dyDescent="0.2">
      <c r="A35" s="70" t="s">
        <v>198</v>
      </c>
      <c r="B35" s="73">
        <v>8000</v>
      </c>
      <c r="C35" s="73">
        <v>23</v>
      </c>
      <c r="D35" s="73">
        <v>819</v>
      </c>
      <c r="E35" s="73">
        <v>10</v>
      </c>
      <c r="F35" s="73"/>
    </row>
    <row r="36" spans="1:6" x14ac:dyDescent="0.2">
      <c r="A36" s="70" t="s">
        <v>48</v>
      </c>
      <c r="B36" s="73">
        <v>27000</v>
      </c>
      <c r="C36" s="73">
        <v>74</v>
      </c>
      <c r="D36" s="73">
        <v>2446</v>
      </c>
      <c r="E36" s="73">
        <v>18</v>
      </c>
      <c r="F36" s="73"/>
    </row>
    <row r="37" spans="1:6" x14ac:dyDescent="0.2">
      <c r="A37"/>
    </row>
    <row r="38" spans="1:6" x14ac:dyDescent="0.2">
      <c r="A38"/>
    </row>
  </sheetData>
  <mergeCells count="1">
    <mergeCell ref="A1:C1"/>
  </mergeCells>
  <pageMargins left="0.7" right="0.7" top="0.75" bottom="0.75" header="0.3" footer="0.3"/>
  <pageSetup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workbookViewId="0">
      <selection activeCell="J22" sqref="J22"/>
    </sheetView>
  </sheetViews>
  <sheetFormatPr defaultRowHeight="12.75" x14ac:dyDescent="0.2"/>
  <cols>
    <col min="1" max="1" width="20.85546875" customWidth="1"/>
    <col min="4" max="4" width="16.5703125" customWidth="1"/>
    <col min="6" max="6" width="10.28515625" customWidth="1"/>
  </cols>
  <sheetData>
    <row r="1" spans="1:6" ht="15.75" x14ac:dyDescent="0.25">
      <c r="A1" s="1" t="s">
        <v>75</v>
      </c>
      <c r="B1" s="36"/>
      <c r="C1" s="29"/>
      <c r="D1" s="32" t="s">
        <v>120</v>
      </c>
      <c r="E1" s="32"/>
      <c r="F1" s="36"/>
    </row>
    <row r="2" spans="1:6" ht="23.25" x14ac:dyDescent="0.35">
      <c r="A2" s="14"/>
      <c r="B2" s="36"/>
      <c r="C2" s="36"/>
      <c r="D2" s="32"/>
      <c r="E2" s="32"/>
      <c r="F2" s="36"/>
    </row>
    <row r="3" spans="1:6" x14ac:dyDescent="0.2">
      <c r="A3" s="187" t="s">
        <v>131</v>
      </c>
      <c r="B3" s="188"/>
      <c r="C3" s="188"/>
      <c r="D3" s="188"/>
      <c r="E3" s="188"/>
      <c r="F3" s="188"/>
    </row>
    <row r="4" spans="1:6" x14ac:dyDescent="0.2">
      <c r="A4" s="40" t="s">
        <v>54</v>
      </c>
      <c r="B4" s="40" t="s">
        <v>50</v>
      </c>
      <c r="C4" s="40" t="s">
        <v>51</v>
      </c>
      <c r="D4" s="40" t="s">
        <v>53</v>
      </c>
      <c r="E4" s="186" t="s">
        <v>150</v>
      </c>
      <c r="F4" s="186"/>
    </row>
    <row r="5" spans="1:6" x14ac:dyDescent="0.2">
      <c r="A5" s="5" t="s">
        <v>0</v>
      </c>
      <c r="B5" s="11">
        <v>80585</v>
      </c>
      <c r="C5" s="11">
        <v>77018</v>
      </c>
      <c r="D5" s="19" t="s">
        <v>136</v>
      </c>
      <c r="E5" s="171" t="e">
        <f>(B5-#REF!)/#REF!</f>
        <v>#REF!</v>
      </c>
      <c r="F5" s="171"/>
    </row>
    <row r="6" spans="1:6" x14ac:dyDescent="0.2">
      <c r="A6" s="5" t="s">
        <v>1</v>
      </c>
      <c r="B6" s="11">
        <v>73422</v>
      </c>
      <c r="C6" s="11">
        <v>72910</v>
      </c>
      <c r="D6" s="20" t="s">
        <v>137</v>
      </c>
      <c r="E6" s="171" t="e">
        <f>(B6-#REF!)/#REF!</f>
        <v>#REF!</v>
      </c>
      <c r="F6" s="171"/>
    </row>
    <row r="7" spans="1:6" x14ac:dyDescent="0.2">
      <c r="A7" s="5" t="s">
        <v>2</v>
      </c>
      <c r="B7" s="11">
        <v>83469</v>
      </c>
      <c r="C7" s="11">
        <v>81961</v>
      </c>
      <c r="D7" s="21" t="s">
        <v>138</v>
      </c>
      <c r="E7" s="171" t="e">
        <f>(B7-#REF!)/#REF!</f>
        <v>#REF!</v>
      </c>
      <c r="F7" s="171"/>
    </row>
    <row r="8" spans="1:6" x14ac:dyDescent="0.2">
      <c r="A8" s="5" t="s">
        <v>3</v>
      </c>
      <c r="B8" s="11">
        <v>72360</v>
      </c>
      <c r="C8" s="11">
        <v>71785</v>
      </c>
      <c r="D8" s="21" t="s">
        <v>139</v>
      </c>
      <c r="E8" s="171" t="e">
        <f>(B8-#REF!)/#REF!</f>
        <v>#REF!</v>
      </c>
      <c r="F8" s="171"/>
    </row>
    <row r="9" spans="1:6" x14ac:dyDescent="0.2">
      <c r="A9" s="5" t="s">
        <v>4</v>
      </c>
      <c r="B9" s="11">
        <v>69147</v>
      </c>
      <c r="C9" s="11">
        <v>68921</v>
      </c>
      <c r="D9" s="22" t="s">
        <v>140</v>
      </c>
      <c r="E9" s="171" t="e">
        <f>(B9-#REF!)/#REF!</f>
        <v>#REF!</v>
      </c>
      <c r="F9" s="171"/>
    </row>
    <row r="10" spans="1:6" x14ac:dyDescent="0.2">
      <c r="A10" s="5" t="s">
        <v>5</v>
      </c>
      <c r="B10" s="11">
        <v>62914</v>
      </c>
      <c r="C10" s="11">
        <v>63921</v>
      </c>
      <c r="D10" s="21" t="s">
        <v>141</v>
      </c>
      <c r="E10" s="171" t="e">
        <f>(B10-#REF!)/#REF!</f>
        <v>#REF!</v>
      </c>
      <c r="F10" s="171"/>
    </row>
    <row r="11" spans="1:6" x14ac:dyDescent="0.2">
      <c r="A11" s="5" t="s">
        <v>6</v>
      </c>
      <c r="B11" s="11">
        <v>59718</v>
      </c>
      <c r="C11" s="11">
        <v>60556</v>
      </c>
      <c r="D11" s="21" t="s">
        <v>142</v>
      </c>
      <c r="E11" s="171" t="e">
        <f>(B11-#REF!)/#REF!</f>
        <v>#REF!</v>
      </c>
      <c r="F11" s="171"/>
    </row>
    <row r="12" spans="1:6" x14ac:dyDescent="0.2">
      <c r="A12" s="5" t="s">
        <v>80</v>
      </c>
      <c r="B12" s="11">
        <v>60601</v>
      </c>
      <c r="C12" s="11">
        <v>60126</v>
      </c>
      <c r="D12" s="21" t="s">
        <v>154</v>
      </c>
      <c r="E12" s="171" t="e">
        <f>(B12-#REF!)/#REF!</f>
        <v>#REF!</v>
      </c>
      <c r="F12" s="171"/>
    </row>
    <row r="13" spans="1:6" x14ac:dyDescent="0.2">
      <c r="A13" s="5" t="s">
        <v>105</v>
      </c>
      <c r="B13" s="11">
        <v>58148</v>
      </c>
      <c r="C13" s="11">
        <v>59241</v>
      </c>
      <c r="D13" s="21" t="s">
        <v>143</v>
      </c>
      <c r="E13" s="171" t="e">
        <f>(B13-#REF!)/#REF!</f>
        <v>#REF!</v>
      </c>
      <c r="F13" s="171"/>
    </row>
    <row r="14" spans="1:6" x14ac:dyDescent="0.2">
      <c r="A14" s="5" t="s">
        <v>100</v>
      </c>
      <c r="B14" s="11">
        <v>37000</v>
      </c>
      <c r="C14" s="11">
        <v>37000</v>
      </c>
      <c r="D14" s="21" t="s">
        <v>144</v>
      </c>
      <c r="E14" s="171" t="e">
        <f>(B14-#REF!)/#REF!</f>
        <v>#REF!</v>
      </c>
      <c r="F14" s="171"/>
    </row>
    <row r="15" spans="1:6" x14ac:dyDescent="0.2">
      <c r="A15" s="5" t="s">
        <v>101</v>
      </c>
      <c r="B15" s="11">
        <v>49786</v>
      </c>
      <c r="C15" s="11">
        <v>53841</v>
      </c>
      <c r="D15" s="21" t="s">
        <v>155</v>
      </c>
      <c r="E15" s="171" t="e">
        <f>(B15-#REF!)/#REF!</f>
        <v>#REF!</v>
      </c>
      <c r="F15" s="171"/>
    </row>
    <row r="16" spans="1:6" x14ac:dyDescent="0.2">
      <c r="A16" s="5" t="s">
        <v>7</v>
      </c>
      <c r="B16" s="11">
        <v>51273</v>
      </c>
      <c r="C16" s="11">
        <v>49836</v>
      </c>
      <c r="D16" s="21" t="s">
        <v>145</v>
      </c>
      <c r="E16" s="171" t="e">
        <f>(B16-#REF!)/#REF!</f>
        <v>#REF!</v>
      </c>
      <c r="F16" s="171"/>
    </row>
    <row r="17" spans="1:6" x14ac:dyDescent="0.2">
      <c r="A17" s="5" t="s">
        <v>8</v>
      </c>
      <c r="B17" s="11">
        <v>47922</v>
      </c>
      <c r="C17" s="11">
        <v>47671</v>
      </c>
      <c r="D17" s="21" t="s">
        <v>146</v>
      </c>
      <c r="E17" s="171" t="e">
        <f>(B17-#REF!)/#REF!</f>
        <v>#REF!</v>
      </c>
      <c r="F17" s="171"/>
    </row>
    <row r="18" spans="1:6" x14ac:dyDescent="0.2">
      <c r="A18" s="5" t="s">
        <v>9</v>
      </c>
      <c r="B18" s="11">
        <v>43190</v>
      </c>
      <c r="C18" s="11">
        <v>42733</v>
      </c>
      <c r="D18" s="21" t="s">
        <v>147</v>
      </c>
      <c r="E18" s="171" t="e">
        <f>(B18-#REF!)/#REF!</f>
        <v>#REF!</v>
      </c>
      <c r="F18" s="171"/>
    </row>
    <row r="19" spans="1:6" x14ac:dyDescent="0.2">
      <c r="A19" s="5" t="s">
        <v>102</v>
      </c>
      <c r="B19" s="11">
        <v>47632</v>
      </c>
      <c r="C19" s="11">
        <v>47981</v>
      </c>
      <c r="D19" s="21" t="s">
        <v>148</v>
      </c>
      <c r="E19" s="171" t="e">
        <f>(B19-#REF!)/#REF!</f>
        <v>#REF!</v>
      </c>
      <c r="F19" s="171"/>
    </row>
    <row r="20" spans="1:6" x14ac:dyDescent="0.2">
      <c r="A20" s="5" t="s">
        <v>82</v>
      </c>
      <c r="B20" s="11">
        <v>57451</v>
      </c>
      <c r="C20" s="11">
        <v>57944</v>
      </c>
      <c r="D20" s="21" t="s">
        <v>149</v>
      </c>
      <c r="E20" s="171" t="e">
        <f>(B20-#REF!)/#REF!</f>
        <v>#REF!</v>
      </c>
      <c r="F20" s="171"/>
    </row>
    <row r="21" spans="1:6" x14ac:dyDescent="0.2">
      <c r="A21" s="36"/>
      <c r="B21" s="36"/>
      <c r="C21" s="36"/>
      <c r="D21" s="32"/>
      <c r="E21" s="32"/>
      <c r="F21" s="36"/>
    </row>
    <row r="22" spans="1:6" x14ac:dyDescent="0.2">
      <c r="A22" s="185" t="s">
        <v>63</v>
      </c>
      <c r="B22" s="185"/>
      <c r="C22" s="185"/>
      <c r="D22" s="32"/>
      <c r="E22" s="17"/>
      <c r="F22" s="36"/>
    </row>
    <row r="23" spans="1:6" x14ac:dyDescent="0.2">
      <c r="A23" s="40" t="s">
        <v>62</v>
      </c>
      <c r="B23" s="39" t="s">
        <v>61</v>
      </c>
      <c r="C23" s="40" t="s">
        <v>72</v>
      </c>
      <c r="D23" s="32"/>
      <c r="E23" s="17"/>
      <c r="F23" s="36"/>
    </row>
    <row r="24" spans="1:6" x14ac:dyDescent="0.2">
      <c r="A24" s="5" t="s">
        <v>60</v>
      </c>
      <c r="B24" s="10">
        <v>9</v>
      </c>
      <c r="C24" s="30">
        <f>B24/34</f>
        <v>0.26470588235294118</v>
      </c>
      <c r="D24" s="32"/>
      <c r="E24" s="17"/>
      <c r="F24" s="36"/>
    </row>
    <row r="25" spans="1:6" x14ac:dyDescent="0.2">
      <c r="A25" s="5" t="s">
        <v>59</v>
      </c>
      <c r="B25" s="33">
        <v>5</v>
      </c>
      <c r="C25" s="30">
        <f t="shared" ref="C25:C32" si="0">B25/34</f>
        <v>0.14705882352941177</v>
      </c>
      <c r="D25" s="32"/>
      <c r="E25" s="17"/>
      <c r="F25" s="36"/>
    </row>
    <row r="26" spans="1:6" x14ac:dyDescent="0.2">
      <c r="A26" s="5" t="s">
        <v>56</v>
      </c>
      <c r="B26" s="33">
        <v>7</v>
      </c>
      <c r="C26" s="30">
        <f t="shared" si="0"/>
        <v>0.20588235294117646</v>
      </c>
      <c r="D26" s="32"/>
      <c r="E26" s="32"/>
      <c r="F26" s="36"/>
    </row>
    <row r="27" spans="1:6" s="36" customFormat="1" x14ac:dyDescent="0.2">
      <c r="A27" s="46" t="s">
        <v>151</v>
      </c>
      <c r="B27" s="33">
        <v>1</v>
      </c>
      <c r="C27" s="30">
        <f t="shared" si="0"/>
        <v>2.9411764705882353E-2</v>
      </c>
      <c r="D27" s="32"/>
      <c r="E27" s="32"/>
    </row>
    <row r="28" spans="1:6" s="36" customFormat="1" x14ac:dyDescent="0.2">
      <c r="A28" s="46" t="s">
        <v>152</v>
      </c>
      <c r="B28" s="33">
        <v>1</v>
      </c>
      <c r="C28" s="30">
        <f t="shared" si="0"/>
        <v>2.9411764705882353E-2</v>
      </c>
      <c r="D28" s="32"/>
      <c r="E28" s="32"/>
    </row>
    <row r="29" spans="1:6" x14ac:dyDescent="0.2">
      <c r="A29" s="5" t="s">
        <v>55</v>
      </c>
      <c r="B29" s="33">
        <v>3</v>
      </c>
      <c r="C29" s="30">
        <f>B29/34</f>
        <v>8.8235294117647065E-2</v>
      </c>
      <c r="D29" s="32"/>
      <c r="E29" s="32"/>
      <c r="F29" s="36"/>
    </row>
    <row r="30" spans="1:6" x14ac:dyDescent="0.2">
      <c r="A30" s="5" t="s">
        <v>81</v>
      </c>
      <c r="B30" s="33">
        <v>0</v>
      </c>
      <c r="C30" s="30">
        <f t="shared" si="0"/>
        <v>0</v>
      </c>
      <c r="D30" s="32"/>
      <c r="E30" s="32"/>
      <c r="F30" s="36"/>
    </row>
    <row r="31" spans="1:6" x14ac:dyDescent="0.2">
      <c r="A31" s="5" t="s">
        <v>57</v>
      </c>
      <c r="B31" s="33">
        <v>2</v>
      </c>
      <c r="C31" s="30">
        <f t="shared" si="0"/>
        <v>5.8823529411764705E-2</v>
      </c>
      <c r="D31" s="36"/>
      <c r="E31" s="32"/>
      <c r="F31" s="36"/>
    </row>
    <row r="32" spans="1:6" x14ac:dyDescent="0.2">
      <c r="A32" s="5" t="s">
        <v>58</v>
      </c>
      <c r="B32" s="33">
        <v>9</v>
      </c>
      <c r="C32" s="30">
        <f t="shared" si="0"/>
        <v>0.26470588235294118</v>
      </c>
      <c r="D32" s="36"/>
      <c r="E32" s="32"/>
      <c r="F32" s="36"/>
    </row>
    <row r="33" spans="1:6" x14ac:dyDescent="0.2">
      <c r="A33" s="13" t="s">
        <v>74</v>
      </c>
      <c r="B33" s="3">
        <f>SUM(B24:B32)</f>
        <v>37</v>
      </c>
      <c r="C33" s="15"/>
      <c r="D33" s="36"/>
      <c r="E33" s="32"/>
      <c r="F33" s="36"/>
    </row>
    <row r="34" spans="1:6" x14ac:dyDescent="0.2">
      <c r="A34" s="6"/>
      <c r="B34" s="36"/>
      <c r="C34" s="36"/>
      <c r="D34" s="36"/>
      <c r="E34" s="32"/>
      <c r="F34" s="36"/>
    </row>
    <row r="35" spans="1:6" x14ac:dyDescent="0.2">
      <c r="A35" s="23" t="s">
        <v>66</v>
      </c>
      <c r="B35" s="24"/>
      <c r="C35" s="25"/>
      <c r="D35" s="32"/>
      <c r="E35" s="185" t="s">
        <v>66</v>
      </c>
      <c r="F35" s="185"/>
    </row>
    <row r="36" spans="1:6" x14ac:dyDescent="0.2">
      <c r="A36" s="40" t="s">
        <v>65</v>
      </c>
      <c r="B36" s="38" t="s">
        <v>61</v>
      </c>
      <c r="C36" s="40" t="s">
        <v>72</v>
      </c>
      <c r="D36" s="32"/>
      <c r="E36" s="186" t="s">
        <v>64</v>
      </c>
      <c r="F36" s="186"/>
    </row>
    <row r="37" spans="1:6" x14ac:dyDescent="0.2">
      <c r="A37" s="5" t="s">
        <v>60</v>
      </c>
      <c r="B37" s="7">
        <v>9</v>
      </c>
      <c r="C37" s="30">
        <f>B37/34</f>
        <v>0.26470588235294118</v>
      </c>
      <c r="D37" s="32"/>
      <c r="E37" s="8" t="s">
        <v>69</v>
      </c>
      <c r="F37" s="34" t="s">
        <v>153</v>
      </c>
    </row>
    <row r="38" spans="1:6" x14ac:dyDescent="0.2">
      <c r="A38" s="5" t="s">
        <v>119</v>
      </c>
      <c r="B38" s="7">
        <v>2</v>
      </c>
      <c r="C38" s="30">
        <f>B38/34</f>
        <v>5.8823529411764705E-2</v>
      </c>
      <c r="D38" s="32"/>
      <c r="E38" s="8" t="s">
        <v>70</v>
      </c>
      <c r="F38" s="11">
        <v>660</v>
      </c>
    </row>
    <row r="39" spans="1:6" x14ac:dyDescent="0.2">
      <c r="A39" s="5" t="s">
        <v>67</v>
      </c>
      <c r="B39" s="7">
        <v>6</v>
      </c>
      <c r="C39" s="30">
        <f t="shared" ref="C39:C40" si="1">B39/34</f>
        <v>0.17647058823529413</v>
      </c>
      <c r="D39" s="32"/>
      <c r="E39" s="8" t="s">
        <v>71</v>
      </c>
      <c r="F39" s="11">
        <v>600</v>
      </c>
    </row>
    <row r="40" spans="1:6" x14ac:dyDescent="0.2">
      <c r="A40" s="5" t="s">
        <v>68</v>
      </c>
      <c r="B40" s="7">
        <v>20</v>
      </c>
      <c r="C40" s="30">
        <f t="shared" si="1"/>
        <v>0.58823529411764708</v>
      </c>
      <c r="D40" s="32"/>
      <c r="E40" s="32"/>
      <c r="F40" s="36"/>
    </row>
    <row r="41" spans="1:6" x14ac:dyDescent="0.2">
      <c r="A41" s="13" t="s">
        <v>74</v>
      </c>
      <c r="B41" s="3">
        <f>SUM(B37:B40)</f>
        <v>37</v>
      </c>
      <c r="C41" s="36"/>
      <c r="D41" s="32"/>
      <c r="E41" s="32"/>
      <c r="F41" s="36"/>
    </row>
    <row r="42" spans="1:6" x14ac:dyDescent="0.2">
      <c r="A42" s="36"/>
      <c r="B42" s="36"/>
      <c r="C42" s="36"/>
      <c r="D42" s="32"/>
      <c r="E42" s="32"/>
      <c r="F42" s="36"/>
    </row>
    <row r="43" spans="1:6" x14ac:dyDescent="0.2">
      <c r="A43" s="40" t="s">
        <v>114</v>
      </c>
      <c r="B43" s="40"/>
      <c r="C43" s="40"/>
      <c r="D43" s="40"/>
      <c r="E43" s="32"/>
      <c r="F43" s="36"/>
    </row>
    <row r="44" spans="1:6" x14ac:dyDescent="0.2">
      <c r="A44" s="40" t="s">
        <v>65</v>
      </c>
      <c r="B44" s="38" t="s">
        <v>61</v>
      </c>
      <c r="C44" s="40" t="s">
        <v>50</v>
      </c>
      <c r="D44" s="40" t="s">
        <v>53</v>
      </c>
      <c r="E44" s="32"/>
      <c r="F44" s="36"/>
    </row>
    <row r="45" spans="1:6" x14ac:dyDescent="0.2">
      <c r="A45" s="5" t="s">
        <v>60</v>
      </c>
      <c r="B45" s="7">
        <v>9</v>
      </c>
      <c r="C45" s="165">
        <v>58148</v>
      </c>
      <c r="D45" s="182" t="s">
        <v>143</v>
      </c>
      <c r="E45" s="32"/>
      <c r="F45" s="36"/>
    </row>
    <row r="46" spans="1:6" x14ac:dyDescent="0.2">
      <c r="A46" s="5" t="s">
        <v>76</v>
      </c>
      <c r="B46" s="7">
        <v>7</v>
      </c>
      <c r="C46" s="166"/>
      <c r="D46" s="183"/>
      <c r="E46" s="32"/>
      <c r="F46" s="36"/>
    </row>
    <row r="47" spans="1:6" x14ac:dyDescent="0.2">
      <c r="A47" s="5" t="s">
        <v>77</v>
      </c>
      <c r="B47" s="7">
        <v>9</v>
      </c>
      <c r="C47" s="166"/>
      <c r="D47" s="183"/>
      <c r="E47" s="32"/>
      <c r="F47" s="36"/>
    </row>
    <row r="48" spans="1:6" x14ac:dyDescent="0.2">
      <c r="A48" s="5" t="s">
        <v>68</v>
      </c>
      <c r="B48" s="7">
        <v>12</v>
      </c>
      <c r="C48" s="167"/>
      <c r="D48" s="184"/>
      <c r="E48" s="32"/>
      <c r="F48" s="36"/>
    </row>
    <row r="49" spans="1:6" x14ac:dyDescent="0.2">
      <c r="A49" s="13" t="s">
        <v>74</v>
      </c>
      <c r="B49" s="3">
        <f>SUM(B45:B48)</f>
        <v>37</v>
      </c>
      <c r="C49" s="36"/>
      <c r="D49" s="32"/>
      <c r="E49" s="32"/>
      <c r="F49" s="36"/>
    </row>
    <row r="50" spans="1:6" x14ac:dyDescent="0.2">
      <c r="A50" s="13"/>
      <c r="B50" s="3"/>
      <c r="C50" s="36"/>
      <c r="D50" s="32"/>
      <c r="E50" s="32"/>
      <c r="F50" s="36"/>
    </row>
    <row r="51" spans="1:6" x14ac:dyDescent="0.2">
      <c r="A51" s="40" t="s">
        <v>115</v>
      </c>
      <c r="B51" s="40"/>
      <c r="C51" s="40"/>
      <c r="D51" s="40"/>
      <c r="E51" s="32"/>
      <c r="F51" s="36"/>
    </row>
    <row r="52" spans="1:6" x14ac:dyDescent="0.2">
      <c r="A52" s="40" t="s">
        <v>65</v>
      </c>
      <c r="B52" s="38" t="s">
        <v>61</v>
      </c>
      <c r="C52" s="40" t="s">
        <v>50</v>
      </c>
      <c r="D52" s="40" t="s">
        <v>53</v>
      </c>
      <c r="E52" s="32"/>
      <c r="F52" s="36"/>
    </row>
    <row r="53" spans="1:6" x14ac:dyDescent="0.2">
      <c r="A53" s="5" t="s">
        <v>60</v>
      </c>
      <c r="B53" s="7">
        <v>9</v>
      </c>
      <c r="C53" s="165">
        <v>49786</v>
      </c>
      <c r="D53" s="182" t="s">
        <v>155</v>
      </c>
      <c r="E53" s="32"/>
      <c r="F53" s="36"/>
    </row>
    <row r="54" spans="1:6" x14ac:dyDescent="0.2">
      <c r="A54" s="5" t="s">
        <v>76</v>
      </c>
      <c r="B54" s="7">
        <v>19</v>
      </c>
      <c r="C54" s="166"/>
      <c r="D54" s="183"/>
      <c r="E54" s="32"/>
      <c r="F54" s="36"/>
    </row>
    <row r="55" spans="1:6" x14ac:dyDescent="0.2">
      <c r="A55" s="5" t="s">
        <v>77</v>
      </c>
      <c r="B55" s="7">
        <v>9</v>
      </c>
      <c r="C55" s="166"/>
      <c r="D55" s="183"/>
      <c r="E55" s="32"/>
      <c r="F55" s="36"/>
    </row>
    <row r="56" spans="1:6" x14ac:dyDescent="0.2">
      <c r="A56" s="5" t="s">
        <v>68</v>
      </c>
      <c r="B56" s="7">
        <v>0</v>
      </c>
      <c r="C56" s="167"/>
      <c r="D56" s="184"/>
      <c r="E56" s="32"/>
      <c r="F56" s="36"/>
    </row>
    <row r="57" spans="1:6" x14ac:dyDescent="0.2">
      <c r="A57" s="13" t="s">
        <v>74</v>
      </c>
      <c r="B57" s="3">
        <f>SUM(B53:B56)</f>
        <v>37</v>
      </c>
      <c r="C57" s="27"/>
      <c r="D57" s="32"/>
      <c r="E57" s="32"/>
      <c r="F57" s="36"/>
    </row>
  </sheetData>
  <mergeCells count="25">
    <mergeCell ref="E14:F14"/>
    <mergeCell ref="A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C53:C56"/>
    <mergeCell ref="D53:D56"/>
    <mergeCell ref="E15:F15"/>
    <mergeCell ref="E16:F16"/>
    <mergeCell ref="E17:F17"/>
    <mergeCell ref="E18:F18"/>
    <mergeCell ref="E19:F19"/>
    <mergeCell ref="E20:F20"/>
    <mergeCell ref="A22:C22"/>
    <mergeCell ref="E35:F35"/>
    <mergeCell ref="E36:F36"/>
    <mergeCell ref="C45:C48"/>
    <mergeCell ref="D45:D4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2"/>
  <sheetViews>
    <sheetView workbookViewId="0">
      <selection activeCell="R47" sqref="R47"/>
    </sheetView>
  </sheetViews>
  <sheetFormatPr defaultRowHeight="12.75" x14ac:dyDescent="0.2"/>
  <cols>
    <col min="1" max="1" width="14.28515625" customWidth="1"/>
    <col min="2" max="2" width="9.140625" customWidth="1"/>
    <col min="3" max="3" width="8.140625" customWidth="1"/>
    <col min="4" max="4" width="8.42578125" customWidth="1"/>
    <col min="5" max="5" width="8.5703125" customWidth="1"/>
    <col min="6" max="6" width="8.42578125" customWidth="1"/>
    <col min="7" max="7" width="8.5703125" customWidth="1"/>
    <col min="8" max="9" width="8.28515625" customWidth="1"/>
    <col min="10" max="12" width="8.42578125" customWidth="1"/>
    <col min="19" max="19" width="8.42578125" customWidth="1"/>
    <col min="20" max="20" width="8.140625" customWidth="1"/>
    <col min="21" max="21" width="8.28515625" customWidth="1"/>
    <col min="22" max="22" width="7.5703125" customWidth="1"/>
    <col min="23" max="23" width="8" customWidth="1"/>
  </cols>
  <sheetData>
    <row r="1" spans="1:23" ht="84" x14ac:dyDescent="0.2">
      <c r="A1" s="37">
        <v>2016</v>
      </c>
      <c r="B1" s="31" t="s">
        <v>14</v>
      </c>
      <c r="C1" s="31" t="s">
        <v>15</v>
      </c>
      <c r="D1" s="31" t="s">
        <v>16</v>
      </c>
      <c r="E1" s="31" t="s">
        <v>17</v>
      </c>
      <c r="F1" s="31" t="s">
        <v>18</v>
      </c>
      <c r="G1" s="31" t="s">
        <v>19</v>
      </c>
      <c r="H1" s="31" t="s">
        <v>20</v>
      </c>
      <c r="I1" s="31" t="s">
        <v>21</v>
      </c>
      <c r="J1" s="31" t="s">
        <v>103</v>
      </c>
      <c r="K1" s="31" t="s">
        <v>104</v>
      </c>
      <c r="L1" s="31" t="s">
        <v>73</v>
      </c>
      <c r="M1" s="31" t="s">
        <v>22</v>
      </c>
      <c r="N1" s="31" t="s">
        <v>23</v>
      </c>
      <c r="O1" s="31" t="s">
        <v>24</v>
      </c>
      <c r="P1" s="31" t="s">
        <v>25</v>
      </c>
      <c r="Q1" s="31" t="s">
        <v>26</v>
      </c>
      <c r="R1" s="31" t="s">
        <v>107</v>
      </c>
      <c r="S1" s="31" t="s">
        <v>106</v>
      </c>
      <c r="T1" s="31" t="s">
        <v>132</v>
      </c>
      <c r="U1" s="31" t="s">
        <v>84</v>
      </c>
      <c r="V1" s="31" t="s">
        <v>66</v>
      </c>
      <c r="W1" s="31" t="s">
        <v>122</v>
      </c>
    </row>
    <row r="3" spans="1:23" s="36" customFormat="1" x14ac:dyDescent="0.2">
      <c r="A3" s="44" t="s">
        <v>126</v>
      </c>
      <c r="B3" s="26">
        <v>77000</v>
      </c>
      <c r="C3" s="26">
        <v>72000</v>
      </c>
      <c r="D3" s="26" t="s">
        <v>12</v>
      </c>
      <c r="E3" s="26">
        <v>58273</v>
      </c>
      <c r="F3" s="26">
        <v>63383</v>
      </c>
      <c r="G3" s="26">
        <v>46876</v>
      </c>
      <c r="H3" s="26" t="s">
        <v>12</v>
      </c>
      <c r="I3" s="26">
        <v>46412</v>
      </c>
      <c r="J3" s="26">
        <v>49151</v>
      </c>
      <c r="K3" s="26" t="s">
        <v>12</v>
      </c>
      <c r="L3" s="26" t="s">
        <v>12</v>
      </c>
      <c r="M3" s="26">
        <v>45511</v>
      </c>
      <c r="N3" s="26">
        <v>45511</v>
      </c>
      <c r="O3" s="26">
        <v>45511</v>
      </c>
      <c r="P3" s="26">
        <v>45511</v>
      </c>
      <c r="Q3" s="26">
        <v>43011</v>
      </c>
      <c r="R3" s="26" t="s">
        <v>12</v>
      </c>
      <c r="S3" s="26">
        <v>33157</v>
      </c>
      <c r="T3" s="26">
        <v>35822</v>
      </c>
      <c r="U3" s="26">
        <v>49511</v>
      </c>
      <c r="V3" s="26">
        <v>800</v>
      </c>
      <c r="W3" s="26" t="s">
        <v>12</v>
      </c>
    </row>
    <row r="4" spans="1:23" s="36" customFormat="1" x14ac:dyDescent="0.2">
      <c r="A4" s="44" t="s">
        <v>13</v>
      </c>
      <c r="B4" s="26">
        <v>81110</v>
      </c>
      <c r="C4" s="26">
        <v>76000</v>
      </c>
      <c r="D4" s="26" t="s">
        <v>12</v>
      </c>
      <c r="E4" s="26">
        <v>71448</v>
      </c>
      <c r="F4" s="26">
        <v>67755</v>
      </c>
      <c r="G4" s="26" t="s">
        <v>12</v>
      </c>
      <c r="H4" s="26">
        <v>59515</v>
      </c>
      <c r="I4" s="26">
        <v>55060</v>
      </c>
      <c r="J4" s="26">
        <v>56597</v>
      </c>
      <c r="K4" s="26" t="s">
        <v>108</v>
      </c>
      <c r="L4" s="26" t="s">
        <v>12</v>
      </c>
      <c r="M4" s="26">
        <v>52597</v>
      </c>
      <c r="N4" s="26">
        <v>52597</v>
      </c>
      <c r="O4" s="26">
        <v>50058</v>
      </c>
      <c r="P4" s="26">
        <v>47671</v>
      </c>
      <c r="Q4" s="26">
        <v>42733</v>
      </c>
      <c r="R4" s="26">
        <v>50000</v>
      </c>
      <c r="S4" s="26">
        <v>37232</v>
      </c>
      <c r="T4" s="26">
        <v>25750</v>
      </c>
      <c r="U4" s="26" t="s">
        <v>12</v>
      </c>
      <c r="V4" s="26" t="s">
        <v>12</v>
      </c>
      <c r="W4" s="26">
        <v>4000</v>
      </c>
    </row>
    <row r="5" spans="1:23" x14ac:dyDescent="0.2">
      <c r="A5" s="44" t="s">
        <v>83</v>
      </c>
      <c r="B5" s="26">
        <v>76900</v>
      </c>
      <c r="C5" s="26">
        <v>72910</v>
      </c>
      <c r="D5" s="26" t="s">
        <v>12</v>
      </c>
      <c r="E5" s="26">
        <v>70360</v>
      </c>
      <c r="F5" s="26">
        <v>68830</v>
      </c>
      <c r="G5" s="26">
        <v>59650</v>
      </c>
      <c r="H5" s="26">
        <v>54550</v>
      </c>
      <c r="I5" s="26" t="s">
        <v>12</v>
      </c>
      <c r="J5" s="26" t="s">
        <v>12</v>
      </c>
      <c r="K5" s="26">
        <v>37000</v>
      </c>
      <c r="L5" s="26">
        <v>41000</v>
      </c>
      <c r="M5" s="26">
        <v>52000</v>
      </c>
      <c r="N5" s="26">
        <v>52000</v>
      </c>
      <c r="O5" s="26">
        <v>52000</v>
      </c>
      <c r="P5" s="26">
        <v>42950</v>
      </c>
      <c r="Q5" s="26">
        <v>38000</v>
      </c>
      <c r="R5" s="26" t="s">
        <v>12</v>
      </c>
      <c r="S5" s="26" t="s">
        <v>12</v>
      </c>
      <c r="T5" s="26">
        <v>39387</v>
      </c>
      <c r="U5" s="26">
        <v>52000</v>
      </c>
      <c r="V5" s="26">
        <v>600</v>
      </c>
      <c r="W5" s="26" t="s">
        <v>12</v>
      </c>
    </row>
    <row r="6" spans="1:23" s="36" customFormat="1" x14ac:dyDescent="0.2">
      <c r="A6" s="44" t="s">
        <v>28</v>
      </c>
      <c r="B6" s="26">
        <v>67000</v>
      </c>
      <c r="C6" s="26">
        <v>62000</v>
      </c>
      <c r="D6" s="28" t="s">
        <v>12</v>
      </c>
      <c r="E6" s="26" t="s">
        <v>12</v>
      </c>
      <c r="F6" s="26">
        <v>61500</v>
      </c>
      <c r="G6" s="26">
        <v>58000</v>
      </c>
      <c r="H6" s="26" t="s">
        <v>12</v>
      </c>
      <c r="I6" s="26" t="s">
        <v>12</v>
      </c>
      <c r="J6" s="26">
        <v>49500</v>
      </c>
      <c r="K6" s="26" t="s">
        <v>12</v>
      </c>
      <c r="L6" s="26" t="s">
        <v>12</v>
      </c>
      <c r="M6" s="26">
        <v>40500</v>
      </c>
      <c r="N6" s="26">
        <v>39500</v>
      </c>
      <c r="O6" s="26">
        <v>38500</v>
      </c>
      <c r="P6" s="26">
        <v>37500</v>
      </c>
      <c r="Q6" s="26">
        <v>36500</v>
      </c>
      <c r="R6" s="26" t="s">
        <v>12</v>
      </c>
      <c r="S6" s="26" t="s">
        <v>12</v>
      </c>
      <c r="T6" s="26" t="s">
        <v>12</v>
      </c>
      <c r="U6" s="26">
        <v>49500</v>
      </c>
      <c r="V6" s="26">
        <v>600</v>
      </c>
      <c r="W6" s="26" t="s">
        <v>12</v>
      </c>
    </row>
    <row r="7" spans="1:23" x14ac:dyDescent="0.2">
      <c r="A7" s="44" t="s">
        <v>10</v>
      </c>
      <c r="B7" s="26">
        <v>116620</v>
      </c>
      <c r="C7" s="26" t="s">
        <v>12</v>
      </c>
      <c r="D7" s="26">
        <v>99711</v>
      </c>
      <c r="E7" s="26">
        <v>87708</v>
      </c>
      <c r="F7" s="26">
        <v>87708</v>
      </c>
      <c r="G7" s="26">
        <v>79616</v>
      </c>
      <c r="H7" s="26">
        <v>71524</v>
      </c>
      <c r="I7" s="26">
        <v>67478</v>
      </c>
      <c r="J7" s="26">
        <v>67893</v>
      </c>
      <c r="K7" s="26" t="s">
        <v>12</v>
      </c>
      <c r="L7" s="26" t="s">
        <v>12</v>
      </c>
      <c r="M7" s="26">
        <v>61317</v>
      </c>
      <c r="N7" s="26">
        <v>59201</v>
      </c>
      <c r="O7" s="26">
        <v>57089</v>
      </c>
      <c r="P7" s="26">
        <v>54974</v>
      </c>
      <c r="Q7" s="26">
        <v>52861</v>
      </c>
      <c r="R7" s="26" t="s">
        <v>12</v>
      </c>
      <c r="S7" s="26">
        <v>47247</v>
      </c>
      <c r="T7" s="26">
        <v>45673</v>
      </c>
      <c r="U7" s="26">
        <v>70761</v>
      </c>
      <c r="V7" s="26" t="s">
        <v>12</v>
      </c>
      <c r="W7" s="26">
        <v>6576</v>
      </c>
    </row>
    <row r="8" spans="1:23" x14ac:dyDescent="0.2">
      <c r="A8" s="44" t="s">
        <v>29</v>
      </c>
      <c r="B8" s="26">
        <v>63525</v>
      </c>
      <c r="C8" s="26" t="s">
        <v>12</v>
      </c>
      <c r="D8" s="26">
        <v>59750</v>
      </c>
      <c r="E8" s="26" t="s">
        <v>12</v>
      </c>
      <c r="F8" s="26">
        <v>57178</v>
      </c>
      <c r="G8" s="26" t="s">
        <v>12</v>
      </c>
      <c r="H8" s="26">
        <v>53606</v>
      </c>
      <c r="I8" s="26" t="s">
        <v>12</v>
      </c>
      <c r="J8" s="26">
        <v>49319</v>
      </c>
      <c r="K8" s="26" t="s">
        <v>12</v>
      </c>
      <c r="L8" s="26" t="s">
        <v>12</v>
      </c>
      <c r="M8" s="26">
        <v>48605</v>
      </c>
      <c r="N8" s="26">
        <v>48605</v>
      </c>
      <c r="O8" s="26">
        <v>48605</v>
      </c>
      <c r="P8" s="26">
        <v>48605</v>
      </c>
      <c r="Q8" s="26">
        <v>38962</v>
      </c>
      <c r="R8" s="26" t="s">
        <v>12</v>
      </c>
      <c r="S8" s="26" t="s">
        <v>12</v>
      </c>
      <c r="T8" s="26" t="s">
        <v>12</v>
      </c>
      <c r="U8" s="26">
        <v>48605</v>
      </c>
      <c r="V8" s="26">
        <v>550</v>
      </c>
      <c r="W8" s="26" t="s">
        <v>12</v>
      </c>
    </row>
    <row r="9" spans="1:23" x14ac:dyDescent="0.2">
      <c r="A9" s="44" t="s">
        <v>125</v>
      </c>
      <c r="B9" s="26">
        <v>68696</v>
      </c>
      <c r="C9" s="26">
        <v>61513</v>
      </c>
      <c r="D9" s="26" t="s">
        <v>12</v>
      </c>
      <c r="E9" s="26" t="s">
        <v>12</v>
      </c>
      <c r="F9" s="26">
        <v>58584</v>
      </c>
      <c r="G9" s="26">
        <v>55794</v>
      </c>
      <c r="H9" s="26">
        <v>53137</v>
      </c>
      <c r="I9" s="26" t="s">
        <v>12</v>
      </c>
      <c r="J9" s="26" t="s">
        <v>12</v>
      </c>
      <c r="K9" s="26" t="s">
        <v>12</v>
      </c>
      <c r="L9" s="26" t="s">
        <v>12</v>
      </c>
      <c r="M9" s="26">
        <v>46206</v>
      </c>
      <c r="N9" s="26">
        <v>46206</v>
      </c>
      <c r="O9" s="26">
        <v>46206</v>
      </c>
      <c r="P9" s="26">
        <v>46206</v>
      </c>
      <c r="Q9" s="26">
        <v>42034</v>
      </c>
      <c r="R9" s="26" t="s">
        <v>12</v>
      </c>
      <c r="S9" s="26" t="s">
        <v>12</v>
      </c>
      <c r="T9" s="26">
        <v>36935</v>
      </c>
      <c r="U9" s="26">
        <v>53991</v>
      </c>
      <c r="V9" s="26">
        <v>900</v>
      </c>
      <c r="W9" s="26" t="s">
        <v>12</v>
      </c>
    </row>
    <row r="10" spans="1:23" x14ac:dyDescent="0.2">
      <c r="A10" s="44" t="s">
        <v>30</v>
      </c>
      <c r="B10" s="26">
        <v>59803</v>
      </c>
      <c r="C10" s="26" t="s">
        <v>12</v>
      </c>
      <c r="D10" s="26" t="s">
        <v>12</v>
      </c>
      <c r="E10" s="26">
        <v>52731</v>
      </c>
      <c r="F10" s="26" t="s">
        <v>12</v>
      </c>
      <c r="G10" s="26">
        <v>51348</v>
      </c>
      <c r="H10" s="26" t="s">
        <v>12</v>
      </c>
      <c r="I10" s="26" t="s">
        <v>12</v>
      </c>
      <c r="J10" s="26">
        <v>50733</v>
      </c>
      <c r="K10" s="26" t="s">
        <v>12</v>
      </c>
      <c r="L10" s="26" t="s">
        <v>12</v>
      </c>
      <c r="M10" s="26">
        <v>47566</v>
      </c>
      <c r="N10" s="26">
        <v>47566</v>
      </c>
      <c r="O10" s="26">
        <v>47566</v>
      </c>
      <c r="P10" s="26">
        <v>47566</v>
      </c>
      <c r="Q10" s="26">
        <v>45161</v>
      </c>
      <c r="R10" s="26" t="s">
        <v>12</v>
      </c>
      <c r="S10" s="26" t="s">
        <v>12</v>
      </c>
      <c r="T10" s="26" t="s">
        <v>12</v>
      </c>
      <c r="U10" s="26">
        <v>47566</v>
      </c>
      <c r="V10" s="26" t="s">
        <v>12</v>
      </c>
      <c r="W10" s="26" t="s">
        <v>12</v>
      </c>
    </row>
    <row r="11" spans="1:23" s="36" customFormat="1" x14ac:dyDescent="0.2">
      <c r="A11" s="44" t="s">
        <v>133</v>
      </c>
      <c r="B11" s="26">
        <v>76041</v>
      </c>
      <c r="C11" s="26" t="s">
        <v>12</v>
      </c>
      <c r="D11" s="26">
        <v>70639</v>
      </c>
      <c r="E11" s="26">
        <v>67138</v>
      </c>
      <c r="F11" s="26">
        <v>66138</v>
      </c>
      <c r="G11" s="26">
        <v>63702</v>
      </c>
      <c r="H11" s="26">
        <v>62702</v>
      </c>
      <c r="I11" s="26">
        <v>59568</v>
      </c>
      <c r="J11" s="26">
        <v>61318</v>
      </c>
      <c r="K11" s="26" t="s">
        <v>12</v>
      </c>
      <c r="L11" s="26" t="s">
        <v>12</v>
      </c>
      <c r="M11" s="26">
        <v>58568</v>
      </c>
      <c r="N11" s="26">
        <v>58568</v>
      </c>
      <c r="O11" s="26">
        <v>48000</v>
      </c>
      <c r="P11" s="26">
        <v>43000</v>
      </c>
      <c r="Q11" s="26">
        <v>38000</v>
      </c>
      <c r="R11" s="26" t="s">
        <v>12</v>
      </c>
      <c r="S11" s="26" t="s">
        <v>12</v>
      </c>
      <c r="T11" s="26">
        <v>45757</v>
      </c>
      <c r="U11" s="26">
        <v>60468</v>
      </c>
      <c r="V11" s="26">
        <v>500</v>
      </c>
      <c r="W11" s="26">
        <v>2750</v>
      </c>
    </row>
    <row r="12" spans="1:23" x14ac:dyDescent="0.2">
      <c r="A12" s="44" t="s">
        <v>31</v>
      </c>
      <c r="B12" s="26">
        <v>101438</v>
      </c>
      <c r="C12" s="26">
        <v>89930</v>
      </c>
      <c r="D12" s="26" t="s">
        <v>12</v>
      </c>
      <c r="E12" s="26">
        <v>81640</v>
      </c>
      <c r="F12" s="26">
        <v>75905</v>
      </c>
      <c r="G12" s="26">
        <v>70663</v>
      </c>
      <c r="H12" s="26">
        <v>65568</v>
      </c>
      <c r="I12" s="26">
        <v>60485</v>
      </c>
      <c r="J12" s="26">
        <v>63985</v>
      </c>
      <c r="K12" s="26" t="s">
        <v>12</v>
      </c>
      <c r="L12" s="26" t="s">
        <v>12</v>
      </c>
      <c r="M12" s="26">
        <v>59485</v>
      </c>
      <c r="N12" s="26">
        <v>52614</v>
      </c>
      <c r="O12" s="26">
        <v>50787</v>
      </c>
      <c r="P12" s="26">
        <v>49021</v>
      </c>
      <c r="Q12" s="26">
        <v>47318</v>
      </c>
      <c r="R12" s="26">
        <v>42245</v>
      </c>
      <c r="S12" s="26">
        <v>41605</v>
      </c>
      <c r="T12" s="26" t="s">
        <v>12</v>
      </c>
      <c r="U12" s="26">
        <v>63485</v>
      </c>
      <c r="V12" s="26">
        <v>650</v>
      </c>
      <c r="W12" s="26">
        <v>4500</v>
      </c>
    </row>
    <row r="13" spans="1:23" x14ac:dyDescent="0.2">
      <c r="A13" s="44" t="s">
        <v>32</v>
      </c>
      <c r="B13" s="26">
        <v>66485</v>
      </c>
      <c r="C13" s="26">
        <v>60647</v>
      </c>
      <c r="D13" s="26" t="s">
        <v>12</v>
      </c>
      <c r="E13" s="26">
        <v>58695</v>
      </c>
      <c r="F13" s="26" t="s">
        <v>12</v>
      </c>
      <c r="G13" s="26">
        <v>55695</v>
      </c>
      <c r="H13" s="26">
        <v>52949</v>
      </c>
      <c r="I13" s="26" t="s">
        <v>12</v>
      </c>
      <c r="J13" s="26">
        <v>52519</v>
      </c>
      <c r="K13" s="26" t="s">
        <v>12</v>
      </c>
      <c r="L13" s="26" t="s">
        <v>12</v>
      </c>
      <c r="M13" s="26">
        <v>49519</v>
      </c>
      <c r="N13" s="26">
        <v>49519</v>
      </c>
      <c r="O13" s="26">
        <v>49519</v>
      </c>
      <c r="P13" s="26">
        <v>49519</v>
      </c>
      <c r="Q13" s="26">
        <v>48519</v>
      </c>
      <c r="R13" s="26" t="s">
        <v>12</v>
      </c>
      <c r="S13" s="26" t="s">
        <v>12</v>
      </c>
      <c r="T13" s="26">
        <v>36383</v>
      </c>
      <c r="U13" s="26">
        <v>59422</v>
      </c>
      <c r="V13" s="26">
        <v>800</v>
      </c>
      <c r="W13" s="26" t="s">
        <v>12</v>
      </c>
    </row>
    <row r="14" spans="1:23" x14ac:dyDescent="0.2">
      <c r="A14" s="44" t="s">
        <v>33</v>
      </c>
      <c r="B14" s="26">
        <v>68025</v>
      </c>
      <c r="C14" s="26">
        <v>60025</v>
      </c>
      <c r="D14" s="26" t="s">
        <v>12</v>
      </c>
      <c r="E14" s="26">
        <v>60025</v>
      </c>
      <c r="F14" s="26">
        <v>57025</v>
      </c>
      <c r="G14" s="26">
        <v>54025</v>
      </c>
      <c r="H14" s="26">
        <v>53025</v>
      </c>
      <c r="I14" s="26" t="s">
        <v>12</v>
      </c>
      <c r="J14" s="26">
        <v>54525</v>
      </c>
      <c r="K14" s="26" t="s">
        <v>12</v>
      </c>
      <c r="L14" s="26" t="s">
        <v>12</v>
      </c>
      <c r="M14" s="26">
        <v>51025</v>
      </c>
      <c r="N14" s="26">
        <v>49525</v>
      </c>
      <c r="O14" s="26">
        <v>48025</v>
      </c>
      <c r="P14" s="26">
        <v>45089</v>
      </c>
      <c r="Q14" s="26">
        <v>42293</v>
      </c>
      <c r="R14" s="26" t="s">
        <v>12</v>
      </c>
      <c r="S14" s="26">
        <v>36400</v>
      </c>
      <c r="T14" s="35" t="s">
        <v>12</v>
      </c>
      <c r="U14" s="26">
        <v>48025</v>
      </c>
      <c r="V14" s="26" t="s">
        <v>12</v>
      </c>
      <c r="W14" s="26">
        <v>3500</v>
      </c>
    </row>
    <row r="15" spans="1:23" x14ac:dyDescent="0.2">
      <c r="A15" s="44" t="s">
        <v>34</v>
      </c>
      <c r="B15" s="26">
        <v>77787</v>
      </c>
      <c r="C15" s="26" t="s">
        <v>12</v>
      </c>
      <c r="D15" s="26">
        <v>75213</v>
      </c>
      <c r="E15" s="26">
        <v>71144</v>
      </c>
      <c r="F15" s="26">
        <v>69012</v>
      </c>
      <c r="G15" s="26">
        <v>67490</v>
      </c>
      <c r="H15" s="26">
        <v>63628</v>
      </c>
      <c r="I15" s="26">
        <v>59767</v>
      </c>
      <c r="J15" s="26" t="s">
        <v>12</v>
      </c>
      <c r="K15" s="26" t="s">
        <v>12</v>
      </c>
      <c r="L15" s="26" t="s">
        <v>12</v>
      </c>
      <c r="M15" s="26">
        <v>55905</v>
      </c>
      <c r="N15" s="26">
        <v>55905</v>
      </c>
      <c r="O15" s="26">
        <v>55905</v>
      </c>
      <c r="P15" s="26">
        <v>50758</v>
      </c>
      <c r="Q15" s="26">
        <v>44965</v>
      </c>
      <c r="R15" s="26" t="s">
        <v>12</v>
      </c>
      <c r="S15" s="26" t="s">
        <v>12</v>
      </c>
      <c r="T15" s="26">
        <v>38846</v>
      </c>
      <c r="U15" s="26">
        <v>55905</v>
      </c>
      <c r="V15" s="26">
        <v>200</v>
      </c>
      <c r="W15" s="26" t="s">
        <v>12</v>
      </c>
    </row>
    <row r="16" spans="1:23" s="36" customFormat="1" x14ac:dyDescent="0.2">
      <c r="A16" s="44" t="s">
        <v>135</v>
      </c>
      <c r="B16" s="26">
        <v>117383</v>
      </c>
      <c r="C16" s="26">
        <v>106478</v>
      </c>
      <c r="D16" s="26">
        <v>111000</v>
      </c>
      <c r="E16" s="26">
        <v>96286</v>
      </c>
      <c r="F16" s="26">
        <v>88917</v>
      </c>
      <c r="G16" s="26">
        <v>80221</v>
      </c>
      <c r="H16" s="26">
        <v>72578</v>
      </c>
      <c r="I16" s="26">
        <v>68557</v>
      </c>
      <c r="J16" s="26">
        <v>67752</v>
      </c>
      <c r="K16" s="26" t="s">
        <v>12</v>
      </c>
      <c r="L16" s="26" t="s">
        <v>12</v>
      </c>
      <c r="M16" s="26">
        <v>65452</v>
      </c>
      <c r="N16" s="26">
        <v>65452</v>
      </c>
      <c r="O16" s="26">
        <v>65452</v>
      </c>
      <c r="P16" s="26">
        <v>47651</v>
      </c>
      <c r="Q16" s="26">
        <v>39449</v>
      </c>
      <c r="R16" s="26">
        <v>52500</v>
      </c>
      <c r="S16" s="26" t="s">
        <v>12</v>
      </c>
      <c r="T16" s="26">
        <v>32000</v>
      </c>
      <c r="U16" s="26">
        <v>71015</v>
      </c>
      <c r="V16" s="26">
        <v>900</v>
      </c>
      <c r="W16" s="26">
        <v>2300</v>
      </c>
    </row>
    <row r="17" spans="1:23" s="36" customFormat="1" x14ac:dyDescent="0.2">
      <c r="A17" s="44" t="s">
        <v>35</v>
      </c>
      <c r="B17" s="26">
        <v>77035</v>
      </c>
      <c r="C17" s="26">
        <v>73174</v>
      </c>
      <c r="D17" s="26" t="s">
        <v>12</v>
      </c>
      <c r="E17" s="26">
        <v>72655</v>
      </c>
      <c r="F17" s="26">
        <v>72237</v>
      </c>
      <c r="G17" s="26">
        <v>66433</v>
      </c>
      <c r="H17" s="26">
        <v>62195</v>
      </c>
      <c r="I17" s="26">
        <v>58605</v>
      </c>
      <c r="J17" s="26">
        <v>60579</v>
      </c>
      <c r="K17" s="26" t="s">
        <v>12</v>
      </c>
      <c r="L17" s="26" t="s">
        <v>12</v>
      </c>
      <c r="M17" s="26">
        <v>57579</v>
      </c>
      <c r="N17" s="26">
        <v>57759</v>
      </c>
      <c r="O17" s="26">
        <v>57579</v>
      </c>
      <c r="P17" s="26">
        <v>49022</v>
      </c>
      <c r="Q17" s="26">
        <v>41520</v>
      </c>
      <c r="R17" s="26">
        <v>45782</v>
      </c>
      <c r="S17" s="26" t="s">
        <v>12</v>
      </c>
      <c r="T17" s="26" t="s">
        <v>12</v>
      </c>
      <c r="U17" s="26">
        <v>59279</v>
      </c>
      <c r="V17" s="26">
        <v>600</v>
      </c>
      <c r="W17" s="26">
        <v>3000</v>
      </c>
    </row>
    <row r="18" spans="1:23" s="36" customFormat="1" x14ac:dyDescent="0.2">
      <c r="A18" s="44" t="s">
        <v>36</v>
      </c>
      <c r="B18" s="26">
        <v>64324</v>
      </c>
      <c r="C18" s="26">
        <v>58530</v>
      </c>
      <c r="D18" s="26" t="s">
        <v>12</v>
      </c>
      <c r="E18" s="26" t="s">
        <v>12</v>
      </c>
      <c r="F18" s="26">
        <v>55630.66</v>
      </c>
      <c r="G18" s="26">
        <v>53313</v>
      </c>
      <c r="H18" s="26">
        <v>51573.65</v>
      </c>
      <c r="I18" s="26" t="s">
        <v>12</v>
      </c>
      <c r="J18" s="26" t="s">
        <v>12</v>
      </c>
      <c r="K18" s="26" t="s">
        <v>12</v>
      </c>
      <c r="L18" s="26" t="s">
        <v>12</v>
      </c>
      <c r="M18" s="26">
        <v>49836</v>
      </c>
      <c r="N18" s="26">
        <v>49836</v>
      </c>
      <c r="O18" s="26">
        <v>49836</v>
      </c>
      <c r="P18" s="26">
        <v>49836</v>
      </c>
      <c r="Q18" s="26">
        <v>43177</v>
      </c>
      <c r="R18" s="26" t="s">
        <v>12</v>
      </c>
      <c r="S18" s="26" t="s">
        <v>12</v>
      </c>
      <c r="T18" s="26" t="s">
        <v>12</v>
      </c>
      <c r="U18" s="26">
        <v>50836</v>
      </c>
      <c r="V18" s="26">
        <v>600</v>
      </c>
      <c r="W18" s="26" t="s">
        <v>12</v>
      </c>
    </row>
    <row r="19" spans="1:23" s="36" customFormat="1" x14ac:dyDescent="0.2">
      <c r="A19" s="44" t="s">
        <v>37</v>
      </c>
      <c r="B19" s="26">
        <v>51733</v>
      </c>
      <c r="C19" s="26">
        <v>48307</v>
      </c>
      <c r="D19" s="26" t="s">
        <v>12</v>
      </c>
      <c r="E19" s="26" t="s">
        <v>12</v>
      </c>
      <c r="F19" s="26" t="s">
        <v>12</v>
      </c>
      <c r="G19" s="26">
        <v>46997</v>
      </c>
      <c r="H19" s="26">
        <v>46275</v>
      </c>
      <c r="I19" s="26" t="s">
        <v>12</v>
      </c>
      <c r="J19" s="26" t="s">
        <v>12</v>
      </c>
      <c r="K19" s="26" t="s">
        <v>12</v>
      </c>
      <c r="L19" s="26" t="s">
        <v>12</v>
      </c>
      <c r="M19" s="26">
        <v>44795</v>
      </c>
      <c r="N19" s="26">
        <v>44795</v>
      </c>
      <c r="O19" s="26">
        <v>44795</v>
      </c>
      <c r="P19" s="26">
        <v>44795</v>
      </c>
      <c r="Q19" s="26">
        <v>42795</v>
      </c>
      <c r="R19" s="26" t="s">
        <v>12</v>
      </c>
      <c r="S19" s="26" t="s">
        <v>12</v>
      </c>
      <c r="T19" s="26" t="s">
        <v>12</v>
      </c>
      <c r="U19" s="26">
        <v>47295</v>
      </c>
      <c r="V19" s="26">
        <v>1400</v>
      </c>
      <c r="W19" s="26" t="s">
        <v>12</v>
      </c>
    </row>
    <row r="20" spans="1:23" x14ac:dyDescent="0.2">
      <c r="A20" s="44" t="s">
        <v>39</v>
      </c>
      <c r="B20" s="26">
        <v>96390</v>
      </c>
      <c r="C20" s="26" t="s">
        <v>12</v>
      </c>
      <c r="D20" s="26">
        <v>86010</v>
      </c>
      <c r="E20" s="26">
        <v>74277</v>
      </c>
      <c r="F20" s="26">
        <v>73848</v>
      </c>
      <c r="G20" s="26">
        <v>67296</v>
      </c>
      <c r="H20" s="26">
        <v>63627</v>
      </c>
      <c r="I20" s="26">
        <v>58298</v>
      </c>
      <c r="J20" s="26" t="s">
        <v>12</v>
      </c>
      <c r="K20" s="26" t="s">
        <v>12</v>
      </c>
      <c r="L20" s="26" t="s">
        <v>12</v>
      </c>
      <c r="M20" s="26">
        <v>56696</v>
      </c>
      <c r="N20" s="26">
        <v>56696</v>
      </c>
      <c r="O20" s="26">
        <v>48368</v>
      </c>
      <c r="P20" s="26">
        <v>48368</v>
      </c>
      <c r="Q20" s="26">
        <v>41961</v>
      </c>
      <c r="R20" s="26" t="s">
        <v>12</v>
      </c>
      <c r="S20" s="26">
        <v>42390</v>
      </c>
      <c r="T20" s="26" t="s">
        <v>12</v>
      </c>
      <c r="U20" s="26">
        <v>65474</v>
      </c>
      <c r="V20" s="26">
        <v>600</v>
      </c>
      <c r="W20" s="26" t="s">
        <v>12</v>
      </c>
    </row>
    <row r="21" spans="1:23" x14ac:dyDescent="0.2">
      <c r="A21" s="44" t="s">
        <v>130</v>
      </c>
      <c r="B21" s="26">
        <v>94816</v>
      </c>
      <c r="C21" s="26">
        <v>90276</v>
      </c>
      <c r="D21" s="26" t="s">
        <v>12</v>
      </c>
      <c r="E21" s="26">
        <v>86000</v>
      </c>
      <c r="F21" s="26">
        <v>78182</v>
      </c>
      <c r="G21" s="26">
        <v>72384</v>
      </c>
      <c r="H21" s="26">
        <v>68393</v>
      </c>
      <c r="I21" s="26">
        <v>65045</v>
      </c>
      <c r="J21" s="26">
        <v>66594</v>
      </c>
      <c r="K21" s="26" t="s">
        <v>12</v>
      </c>
      <c r="L21" s="26" t="s">
        <v>12</v>
      </c>
      <c r="M21" s="26">
        <v>61948</v>
      </c>
      <c r="N21" s="26">
        <v>61948</v>
      </c>
      <c r="O21" s="26">
        <v>56320</v>
      </c>
      <c r="P21" s="26">
        <v>52756</v>
      </c>
      <c r="Q21" s="26">
        <v>42101</v>
      </c>
      <c r="R21" s="26" t="s">
        <v>12</v>
      </c>
      <c r="S21" s="26" t="s">
        <v>12</v>
      </c>
      <c r="T21" s="26" t="s">
        <v>12</v>
      </c>
      <c r="U21" s="26">
        <v>66454</v>
      </c>
      <c r="V21" s="26">
        <v>400</v>
      </c>
      <c r="W21" s="26">
        <v>4646</v>
      </c>
    </row>
    <row r="22" spans="1:23" s="36" customFormat="1" x14ac:dyDescent="0.2">
      <c r="A22" s="44" t="s">
        <v>41</v>
      </c>
      <c r="B22" s="26" t="s">
        <v>12</v>
      </c>
      <c r="C22" s="26" t="s">
        <v>12</v>
      </c>
      <c r="D22" s="26" t="s">
        <v>12</v>
      </c>
      <c r="E22" s="26" t="s">
        <v>12</v>
      </c>
      <c r="F22" s="26" t="s">
        <v>12</v>
      </c>
      <c r="G22" s="26" t="s">
        <v>12</v>
      </c>
      <c r="H22" s="26">
        <v>53470</v>
      </c>
      <c r="I22" s="26" t="s">
        <v>12</v>
      </c>
      <c r="J22" s="26">
        <v>52970</v>
      </c>
      <c r="K22" s="26" t="s">
        <v>12</v>
      </c>
      <c r="L22" s="26" t="s">
        <v>12</v>
      </c>
      <c r="M22" s="26">
        <v>50470</v>
      </c>
      <c r="N22" s="26">
        <v>48410</v>
      </c>
      <c r="O22" s="26">
        <v>46350</v>
      </c>
      <c r="P22" s="26">
        <v>44290</v>
      </c>
      <c r="Q22" s="26">
        <v>41200</v>
      </c>
      <c r="R22" s="26" t="s">
        <v>12</v>
      </c>
      <c r="S22" s="26" t="s">
        <v>12</v>
      </c>
      <c r="T22" s="26" t="s">
        <v>12</v>
      </c>
      <c r="U22" s="26">
        <v>58040</v>
      </c>
      <c r="V22" s="26" t="s">
        <v>12</v>
      </c>
      <c r="W22" s="26" t="s">
        <v>12</v>
      </c>
    </row>
    <row r="23" spans="1:23" s="36" customFormat="1" x14ac:dyDescent="0.2">
      <c r="A23" s="44" t="s">
        <v>43</v>
      </c>
      <c r="B23" s="26">
        <v>73875</v>
      </c>
      <c r="C23" s="26">
        <v>66672</v>
      </c>
      <c r="D23" s="26" t="s">
        <v>12</v>
      </c>
      <c r="E23" s="26">
        <v>66175</v>
      </c>
      <c r="F23" s="26">
        <v>57621</v>
      </c>
      <c r="G23" s="26">
        <v>54521</v>
      </c>
      <c r="H23" s="26">
        <v>53021</v>
      </c>
      <c r="I23" s="26" t="s">
        <v>12</v>
      </c>
      <c r="J23" s="26">
        <v>51896</v>
      </c>
      <c r="K23" s="26" t="s">
        <v>12</v>
      </c>
      <c r="L23" s="26" t="s">
        <v>12</v>
      </c>
      <c r="M23" s="26">
        <v>48621</v>
      </c>
      <c r="N23" s="26">
        <v>48621</v>
      </c>
      <c r="O23" s="26">
        <v>47270</v>
      </c>
      <c r="P23" s="26">
        <v>47270</v>
      </c>
      <c r="Q23" s="26">
        <v>45019</v>
      </c>
      <c r="R23" s="26" t="s">
        <v>12</v>
      </c>
      <c r="S23" s="26" t="s">
        <v>12</v>
      </c>
      <c r="T23" s="26">
        <v>36000</v>
      </c>
      <c r="U23" s="26">
        <v>55824</v>
      </c>
      <c r="V23" s="26">
        <v>766</v>
      </c>
      <c r="W23" s="26">
        <v>3275</v>
      </c>
    </row>
    <row r="24" spans="1:23" x14ac:dyDescent="0.2">
      <c r="A24" s="44" t="s">
        <v>45</v>
      </c>
      <c r="B24" s="26">
        <v>88748.7</v>
      </c>
      <c r="C24" s="26" t="s">
        <v>12</v>
      </c>
      <c r="D24" s="26">
        <v>81960.95</v>
      </c>
      <c r="E24" s="26" t="s">
        <v>12</v>
      </c>
      <c r="F24" s="26">
        <v>76514.16</v>
      </c>
      <c r="G24" s="26">
        <v>71182.58</v>
      </c>
      <c r="H24" s="26">
        <v>65823.990000000005</v>
      </c>
      <c r="I24" s="26">
        <v>62465</v>
      </c>
      <c r="J24" s="26">
        <v>61867</v>
      </c>
      <c r="K24" s="26" t="s">
        <v>12</v>
      </c>
      <c r="L24" s="26" t="s">
        <v>12</v>
      </c>
      <c r="M24" s="26">
        <v>60465</v>
      </c>
      <c r="N24" s="26">
        <v>60465</v>
      </c>
      <c r="O24" s="26">
        <v>60465</v>
      </c>
      <c r="P24" s="26">
        <v>50799.96</v>
      </c>
      <c r="Q24" s="26">
        <v>46713.440000000002</v>
      </c>
      <c r="R24" s="26" t="s">
        <v>12</v>
      </c>
      <c r="S24" s="26" t="s">
        <v>12</v>
      </c>
      <c r="T24" s="26" t="s">
        <v>12</v>
      </c>
      <c r="U24" s="26">
        <v>63390.41</v>
      </c>
      <c r="V24" s="26">
        <v>1000</v>
      </c>
      <c r="W24" s="26">
        <v>0</v>
      </c>
    </row>
    <row r="25" spans="1:23" s="36" customFormat="1" x14ac:dyDescent="0.2">
      <c r="A25" s="44" t="s">
        <v>134</v>
      </c>
      <c r="B25" s="26">
        <v>73124</v>
      </c>
      <c r="C25" s="26" t="s">
        <v>108</v>
      </c>
      <c r="D25" s="26" t="s">
        <v>12</v>
      </c>
      <c r="E25" s="26">
        <v>60124</v>
      </c>
      <c r="F25" s="26">
        <v>58324</v>
      </c>
      <c r="G25" s="26">
        <v>56324</v>
      </c>
      <c r="H25" s="26">
        <v>53624</v>
      </c>
      <c r="I25" s="26" t="s">
        <v>12</v>
      </c>
      <c r="J25" s="26">
        <v>54724</v>
      </c>
      <c r="K25" s="26" t="s">
        <v>12</v>
      </c>
      <c r="L25" s="26" t="s">
        <v>12</v>
      </c>
      <c r="M25" s="26">
        <v>51124</v>
      </c>
      <c r="N25" s="26">
        <v>51124</v>
      </c>
      <c r="O25" s="26">
        <v>51124</v>
      </c>
      <c r="P25" s="26">
        <v>44119</v>
      </c>
      <c r="Q25" s="26">
        <v>41524</v>
      </c>
      <c r="R25" s="26" t="s">
        <v>12</v>
      </c>
      <c r="S25" s="26" t="s">
        <v>12</v>
      </c>
      <c r="T25" s="26">
        <v>18704</v>
      </c>
      <c r="U25" s="26">
        <v>53124</v>
      </c>
      <c r="V25" s="26">
        <v>125</v>
      </c>
      <c r="W25" s="26">
        <v>3600</v>
      </c>
    </row>
    <row r="26" spans="1:23" x14ac:dyDescent="0.2">
      <c r="A26" s="44" t="s">
        <v>46</v>
      </c>
      <c r="B26" s="26">
        <v>97713</v>
      </c>
      <c r="C26" s="26">
        <v>93713</v>
      </c>
      <c r="D26" s="26" t="s">
        <v>12</v>
      </c>
      <c r="E26" s="26">
        <v>89463</v>
      </c>
      <c r="F26" s="26">
        <v>84713</v>
      </c>
      <c r="G26" s="26">
        <v>77005</v>
      </c>
      <c r="H26" s="26">
        <v>70005</v>
      </c>
      <c r="I26" s="26">
        <v>66667</v>
      </c>
      <c r="J26" s="26">
        <v>66992</v>
      </c>
      <c r="K26" s="26" t="s">
        <v>12</v>
      </c>
      <c r="L26" s="26" t="s">
        <v>12</v>
      </c>
      <c r="M26" s="26">
        <v>63492</v>
      </c>
      <c r="N26" s="26">
        <v>63492</v>
      </c>
      <c r="O26" s="26">
        <v>63492</v>
      </c>
      <c r="P26" s="26">
        <v>54838</v>
      </c>
      <c r="Q26" s="26">
        <v>43869</v>
      </c>
      <c r="R26" s="26" t="s">
        <v>12</v>
      </c>
      <c r="S26" s="26" t="s">
        <v>12</v>
      </c>
      <c r="T26" s="26">
        <v>25250</v>
      </c>
      <c r="U26" s="26">
        <v>68889</v>
      </c>
      <c r="V26" s="26">
        <v>500</v>
      </c>
      <c r="W26" s="26">
        <v>3500</v>
      </c>
    </row>
    <row r="27" spans="1:23" x14ac:dyDescent="0.2">
      <c r="A27" s="44" t="s">
        <v>47</v>
      </c>
      <c r="B27" s="26">
        <v>90130.82</v>
      </c>
      <c r="C27" s="26">
        <v>75287.66</v>
      </c>
      <c r="D27" s="26" t="s">
        <v>12</v>
      </c>
      <c r="E27" s="26">
        <v>72121</v>
      </c>
      <c r="F27" s="26">
        <v>69515</v>
      </c>
      <c r="G27" s="26">
        <v>64140</v>
      </c>
      <c r="H27" s="26">
        <v>60129</v>
      </c>
      <c r="I27" s="26" t="s">
        <v>12</v>
      </c>
      <c r="J27" s="26">
        <v>59241</v>
      </c>
      <c r="K27" s="26" t="s">
        <v>12</v>
      </c>
      <c r="L27" s="26">
        <v>53841</v>
      </c>
      <c r="M27" s="26">
        <v>54241</v>
      </c>
      <c r="N27" s="26">
        <v>50612</v>
      </c>
      <c r="O27" s="26">
        <v>44817</v>
      </c>
      <c r="P27" s="26">
        <v>44817</v>
      </c>
      <c r="Q27" s="26">
        <v>40173</v>
      </c>
      <c r="R27" s="26" t="s">
        <v>12</v>
      </c>
      <c r="S27" s="26" t="s">
        <v>12</v>
      </c>
      <c r="T27" s="26">
        <v>40044</v>
      </c>
      <c r="U27" s="26">
        <v>58491.3</v>
      </c>
      <c r="V27" s="26" t="s">
        <v>12</v>
      </c>
      <c r="W27" s="26" t="s">
        <v>12</v>
      </c>
    </row>
    <row r="28" spans="1:23" x14ac:dyDescent="0.2">
      <c r="A28" s="45" t="s">
        <v>11</v>
      </c>
      <c r="B28" s="26">
        <v>81118</v>
      </c>
      <c r="C28" s="26" t="s">
        <v>12</v>
      </c>
      <c r="D28" s="26" t="s">
        <v>12</v>
      </c>
      <c r="E28" s="26">
        <v>76106</v>
      </c>
      <c r="F28" s="26">
        <v>72716</v>
      </c>
      <c r="G28" s="26">
        <v>66552</v>
      </c>
      <c r="H28" s="26">
        <v>61335</v>
      </c>
      <c r="I28" s="26">
        <v>61048</v>
      </c>
      <c r="J28" s="26">
        <v>61048</v>
      </c>
      <c r="K28" s="26" t="s">
        <v>12</v>
      </c>
      <c r="L28" s="26">
        <v>54518</v>
      </c>
      <c r="M28" s="26">
        <v>55848</v>
      </c>
      <c r="N28" s="26">
        <v>55848</v>
      </c>
      <c r="O28" s="26">
        <v>55848</v>
      </c>
      <c r="P28" s="26">
        <v>52074</v>
      </c>
      <c r="Q28" s="26">
        <v>48580</v>
      </c>
      <c r="R28" s="26" t="s">
        <v>12</v>
      </c>
      <c r="S28" s="26" t="s">
        <v>12</v>
      </c>
      <c r="T28" s="26" t="s">
        <v>12</v>
      </c>
      <c r="U28" s="26">
        <v>57848</v>
      </c>
      <c r="V28" s="26">
        <v>700</v>
      </c>
      <c r="W28" s="26">
        <v>2600</v>
      </c>
    </row>
    <row r="29" spans="1:23" x14ac:dyDescent="0.2">
      <c r="A29" s="45" t="s">
        <v>48</v>
      </c>
      <c r="B29" s="26">
        <v>88402</v>
      </c>
      <c r="C29" s="26">
        <v>81051</v>
      </c>
      <c r="D29" s="26" t="s">
        <v>12</v>
      </c>
      <c r="E29" s="26">
        <v>74829</v>
      </c>
      <c r="F29" s="26" t="s">
        <v>12</v>
      </c>
      <c r="G29" s="26">
        <v>70702</v>
      </c>
      <c r="H29" s="26">
        <v>60983</v>
      </c>
      <c r="I29" s="26">
        <v>58954</v>
      </c>
      <c r="J29" s="26">
        <v>61898</v>
      </c>
      <c r="K29" s="26" t="s">
        <v>108</v>
      </c>
      <c r="L29" s="26" t="s">
        <v>12</v>
      </c>
      <c r="M29" s="26">
        <v>57898</v>
      </c>
      <c r="N29" s="26">
        <v>57898</v>
      </c>
      <c r="O29" s="26">
        <v>54878</v>
      </c>
      <c r="P29" s="26">
        <v>54878</v>
      </c>
      <c r="Q29" s="26">
        <v>47703</v>
      </c>
      <c r="R29" s="26" t="s">
        <v>12</v>
      </c>
      <c r="S29" s="26" t="s">
        <v>12</v>
      </c>
      <c r="T29" s="26">
        <v>47703</v>
      </c>
      <c r="U29" s="26">
        <v>58520</v>
      </c>
      <c r="V29" s="26" t="s">
        <v>12</v>
      </c>
      <c r="W29" s="26">
        <v>4000</v>
      </c>
    </row>
    <row r="30" spans="1:23" x14ac:dyDescent="0.2">
      <c r="A30" s="189"/>
      <c r="B30" s="189"/>
      <c r="C30" s="189"/>
      <c r="D30" s="41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x14ac:dyDescent="0.2">
      <c r="A31" s="190"/>
      <c r="B31" s="190"/>
      <c r="C31" s="190"/>
      <c r="D31" s="4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x14ac:dyDescent="0.2">
      <c r="A32" s="36"/>
      <c r="B32" s="9" t="s">
        <v>85</v>
      </c>
      <c r="C32" s="9" t="s">
        <v>86</v>
      </c>
      <c r="D32" s="9" t="s">
        <v>87</v>
      </c>
      <c r="E32" s="9" t="s">
        <v>88</v>
      </c>
      <c r="F32" s="9" t="s">
        <v>89</v>
      </c>
      <c r="G32" s="9" t="s">
        <v>90</v>
      </c>
      <c r="H32" s="9" t="s">
        <v>91</v>
      </c>
      <c r="I32" s="9" t="s">
        <v>92</v>
      </c>
      <c r="J32" s="9" t="s">
        <v>110</v>
      </c>
      <c r="K32" s="9" t="s">
        <v>111</v>
      </c>
      <c r="L32" s="9" t="s">
        <v>112</v>
      </c>
      <c r="M32" s="9" t="s">
        <v>93</v>
      </c>
      <c r="N32" s="9" t="s">
        <v>94</v>
      </c>
      <c r="O32" s="9" t="s">
        <v>95</v>
      </c>
      <c r="P32" s="9" t="s">
        <v>96</v>
      </c>
      <c r="Q32" s="9" t="s">
        <v>97</v>
      </c>
      <c r="R32" s="9" t="s">
        <v>118</v>
      </c>
      <c r="S32" s="9" t="s">
        <v>117</v>
      </c>
      <c r="T32" s="9" t="s">
        <v>98</v>
      </c>
      <c r="U32" s="9" t="s">
        <v>99</v>
      </c>
      <c r="V32" s="9" t="s">
        <v>113</v>
      </c>
      <c r="W32" s="43" t="s">
        <v>129</v>
      </c>
    </row>
    <row r="33" spans="1:23" x14ac:dyDescent="0.2">
      <c r="A33" s="42" t="s">
        <v>50</v>
      </c>
      <c r="B33" s="4">
        <f t="shared" ref="B33:W33" si="0">AVERAGE(B3:B29)</f>
        <v>80585.481538461536</v>
      </c>
      <c r="C33" s="4">
        <f t="shared" si="0"/>
        <v>73441.98</v>
      </c>
      <c r="D33" s="4">
        <f t="shared" si="0"/>
        <v>83469.135714285701</v>
      </c>
      <c r="E33" s="4">
        <f t="shared" si="0"/>
        <v>72359.899999999994</v>
      </c>
      <c r="F33" s="4">
        <f t="shared" si="0"/>
        <v>69147.082727272733</v>
      </c>
      <c r="G33" s="4">
        <f t="shared" si="0"/>
        <v>62913.732500000006</v>
      </c>
      <c r="H33" s="4">
        <f t="shared" si="0"/>
        <v>59718.193333333329</v>
      </c>
      <c r="I33" s="4">
        <f t="shared" si="0"/>
        <v>60600.642857142855</v>
      </c>
      <c r="J33" s="4">
        <f t="shared" si="0"/>
        <v>58147.666666666664</v>
      </c>
      <c r="K33" s="4">
        <f t="shared" si="0"/>
        <v>37000</v>
      </c>
      <c r="L33" s="4">
        <f t="shared" si="0"/>
        <v>49786.333333333336</v>
      </c>
      <c r="M33" s="4">
        <f t="shared" si="0"/>
        <v>53602.555555555555</v>
      </c>
      <c r="N33" s="4">
        <f t="shared" si="0"/>
        <v>52973.074074074073</v>
      </c>
      <c r="O33" s="4">
        <f t="shared" si="0"/>
        <v>51272.777777777781</v>
      </c>
      <c r="P33" s="4">
        <f t="shared" si="0"/>
        <v>47921.628148148149</v>
      </c>
      <c r="Q33" s="4">
        <f t="shared" si="0"/>
        <v>43190.423703703702</v>
      </c>
      <c r="R33" s="4">
        <f t="shared" si="0"/>
        <v>47631.75</v>
      </c>
      <c r="S33" s="4">
        <f t="shared" si="0"/>
        <v>39671.833333333336</v>
      </c>
      <c r="T33" s="4">
        <f t="shared" si="0"/>
        <v>36018.142857142855</v>
      </c>
      <c r="U33" s="4">
        <f t="shared" si="0"/>
        <v>57450.719615384616</v>
      </c>
      <c r="V33" s="4">
        <f t="shared" si="0"/>
        <v>659.55</v>
      </c>
      <c r="W33" s="4">
        <f t="shared" si="0"/>
        <v>3446.2142857142858</v>
      </c>
    </row>
    <row r="34" spans="1:23" x14ac:dyDescent="0.2">
      <c r="A34" s="42" t="s">
        <v>51</v>
      </c>
      <c r="B34" s="4">
        <f t="shared" ref="B34:W34" si="1">MEDIAN(B3:B29)</f>
        <v>77017.5</v>
      </c>
      <c r="C34" s="4">
        <f t="shared" si="1"/>
        <v>72910</v>
      </c>
      <c r="D34" s="4">
        <f t="shared" si="1"/>
        <v>81960.95</v>
      </c>
      <c r="E34" s="4">
        <f t="shared" si="1"/>
        <v>71784.5</v>
      </c>
      <c r="F34" s="4">
        <f t="shared" si="1"/>
        <v>68921</v>
      </c>
      <c r="G34" s="4">
        <f t="shared" si="1"/>
        <v>63921</v>
      </c>
      <c r="H34" s="4">
        <f t="shared" si="1"/>
        <v>60556</v>
      </c>
      <c r="I34" s="4">
        <f t="shared" si="1"/>
        <v>60126</v>
      </c>
      <c r="J34" s="4">
        <f t="shared" si="1"/>
        <v>59241</v>
      </c>
      <c r="K34" s="4">
        <f t="shared" si="1"/>
        <v>37000</v>
      </c>
      <c r="L34" s="4">
        <f t="shared" si="1"/>
        <v>53841</v>
      </c>
      <c r="M34" s="4">
        <f t="shared" si="1"/>
        <v>52597</v>
      </c>
      <c r="N34" s="4">
        <f t="shared" si="1"/>
        <v>52000</v>
      </c>
      <c r="O34" s="4">
        <f t="shared" si="1"/>
        <v>49836</v>
      </c>
      <c r="P34" s="4">
        <f t="shared" si="1"/>
        <v>47671</v>
      </c>
      <c r="Q34" s="4">
        <f t="shared" si="1"/>
        <v>42733</v>
      </c>
      <c r="R34" s="4">
        <f t="shared" si="1"/>
        <v>47891</v>
      </c>
      <c r="S34" s="4">
        <f t="shared" si="1"/>
        <v>39418.5</v>
      </c>
      <c r="T34" s="4">
        <f t="shared" si="1"/>
        <v>36659</v>
      </c>
      <c r="U34" s="4">
        <f t="shared" si="1"/>
        <v>57944</v>
      </c>
      <c r="V34" s="4">
        <f t="shared" si="1"/>
        <v>600</v>
      </c>
      <c r="W34" s="4">
        <f t="shared" si="1"/>
        <v>3500</v>
      </c>
    </row>
    <row r="35" spans="1:23" x14ac:dyDescent="0.2">
      <c r="A35" s="42" t="s">
        <v>128</v>
      </c>
      <c r="B35" s="4">
        <f t="shared" ref="B35:W35" si="2">MAX(B3:B29)</f>
        <v>117383</v>
      </c>
      <c r="C35" s="4">
        <f t="shared" si="2"/>
        <v>106478</v>
      </c>
      <c r="D35" s="4">
        <f t="shared" si="2"/>
        <v>111000</v>
      </c>
      <c r="E35" s="4">
        <f t="shared" si="2"/>
        <v>96286</v>
      </c>
      <c r="F35" s="4">
        <f t="shared" si="2"/>
        <v>88917</v>
      </c>
      <c r="G35" s="4">
        <f t="shared" si="2"/>
        <v>80221</v>
      </c>
      <c r="H35" s="4">
        <f t="shared" si="2"/>
        <v>72578</v>
      </c>
      <c r="I35" s="4">
        <f t="shared" si="2"/>
        <v>68557</v>
      </c>
      <c r="J35" s="4">
        <f t="shared" si="2"/>
        <v>67893</v>
      </c>
      <c r="K35" s="4">
        <f t="shared" si="2"/>
        <v>37000</v>
      </c>
      <c r="L35" s="4">
        <f t="shared" si="2"/>
        <v>54518</v>
      </c>
      <c r="M35" s="4">
        <f t="shared" si="2"/>
        <v>65452</v>
      </c>
      <c r="N35" s="4">
        <f t="shared" si="2"/>
        <v>65452</v>
      </c>
      <c r="O35" s="4">
        <f t="shared" si="2"/>
        <v>65452</v>
      </c>
      <c r="P35" s="4">
        <f t="shared" si="2"/>
        <v>54974</v>
      </c>
      <c r="Q35" s="4">
        <f t="shared" si="2"/>
        <v>52861</v>
      </c>
      <c r="R35" s="4">
        <f t="shared" si="2"/>
        <v>52500</v>
      </c>
      <c r="S35" s="4">
        <f t="shared" si="2"/>
        <v>47247</v>
      </c>
      <c r="T35" s="4">
        <f t="shared" si="2"/>
        <v>47703</v>
      </c>
      <c r="U35" s="4">
        <f t="shared" si="2"/>
        <v>71015</v>
      </c>
      <c r="V35" s="4">
        <f t="shared" si="2"/>
        <v>1400</v>
      </c>
      <c r="W35" s="4">
        <f t="shared" si="2"/>
        <v>6576</v>
      </c>
    </row>
    <row r="36" spans="1:23" x14ac:dyDescent="0.2">
      <c r="A36" s="42" t="s">
        <v>52</v>
      </c>
      <c r="B36" s="4">
        <f t="shared" ref="B36:W36" si="3">MIN(B3:B29)</f>
        <v>51733</v>
      </c>
      <c r="C36" s="4">
        <f t="shared" si="3"/>
        <v>48307</v>
      </c>
      <c r="D36" s="4">
        <f t="shared" si="3"/>
        <v>59750</v>
      </c>
      <c r="E36" s="4">
        <f t="shared" si="3"/>
        <v>52731</v>
      </c>
      <c r="F36" s="4">
        <f t="shared" si="3"/>
        <v>55630.66</v>
      </c>
      <c r="G36" s="4">
        <f t="shared" si="3"/>
        <v>46876</v>
      </c>
      <c r="H36" s="4">
        <f t="shared" si="3"/>
        <v>46275</v>
      </c>
      <c r="I36" s="4">
        <f t="shared" si="3"/>
        <v>46412</v>
      </c>
      <c r="J36" s="4">
        <f t="shared" si="3"/>
        <v>49151</v>
      </c>
      <c r="K36" s="4">
        <f t="shared" si="3"/>
        <v>37000</v>
      </c>
      <c r="L36" s="4">
        <f t="shared" si="3"/>
        <v>41000</v>
      </c>
      <c r="M36" s="4">
        <f t="shared" si="3"/>
        <v>40500</v>
      </c>
      <c r="N36" s="4">
        <f t="shared" si="3"/>
        <v>39500</v>
      </c>
      <c r="O36" s="4">
        <f t="shared" si="3"/>
        <v>38500</v>
      </c>
      <c r="P36" s="4">
        <f t="shared" si="3"/>
        <v>37500</v>
      </c>
      <c r="Q36" s="4">
        <f t="shared" si="3"/>
        <v>36500</v>
      </c>
      <c r="R36" s="4">
        <f t="shared" si="3"/>
        <v>42245</v>
      </c>
      <c r="S36" s="4">
        <f t="shared" si="3"/>
        <v>33157</v>
      </c>
      <c r="T36" s="4">
        <f t="shared" si="3"/>
        <v>18704</v>
      </c>
      <c r="U36" s="4">
        <f t="shared" si="3"/>
        <v>47295</v>
      </c>
      <c r="V36" s="4">
        <f t="shared" si="3"/>
        <v>125</v>
      </c>
      <c r="W36" s="4">
        <f t="shared" si="3"/>
        <v>0</v>
      </c>
    </row>
    <row r="37" spans="1:2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">
      <c r="A38" s="2" t="s">
        <v>109</v>
      </c>
      <c r="B38" s="2"/>
      <c r="C38" s="16" t="s">
        <v>121</v>
      </c>
      <c r="D38" s="1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</sheetData>
  <mergeCells count="2">
    <mergeCell ref="A30:C30"/>
    <mergeCell ref="A31:C31"/>
  </mergeCells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C2D8-5E97-4E8D-A76F-007CA6BB4802}">
  <sheetPr>
    <pageSetUpPr fitToPage="1"/>
  </sheetPr>
  <dimension ref="A1:AA50"/>
  <sheetViews>
    <sheetView tabSelected="1" zoomScaleNormal="100" workbookViewId="0">
      <pane ySplit="1" topLeftCell="A2" activePane="bottomLeft" state="frozen"/>
      <selection activeCell="R47" sqref="R47"/>
      <selection pane="bottomLeft" activeCell="J29" sqref="J29"/>
    </sheetView>
  </sheetViews>
  <sheetFormatPr defaultRowHeight="12.75" x14ac:dyDescent="0.2"/>
  <cols>
    <col min="1" max="1" width="18.7109375" style="52" bestFit="1" customWidth="1"/>
    <col min="2" max="2" width="10.5703125" style="52" customWidth="1"/>
    <col min="3" max="3" width="9.5703125" style="52" customWidth="1"/>
    <col min="4" max="4" width="7.5703125" style="52" bestFit="1" customWidth="1"/>
    <col min="5" max="5" width="9" style="52" customWidth="1"/>
    <col min="6" max="6" width="8.85546875" style="52" customWidth="1"/>
    <col min="7" max="7" width="9.85546875" style="52" customWidth="1"/>
    <col min="8" max="9" width="8.85546875" style="52" customWidth="1"/>
    <col min="10" max="10" width="9" style="52" customWidth="1"/>
    <col min="11" max="11" width="10.85546875" style="52" customWidth="1"/>
    <col min="12" max="12" width="8.85546875" style="52" customWidth="1"/>
    <col min="13" max="14" width="6.5703125" style="52" bestFit="1" customWidth="1"/>
    <col min="15" max="15" width="9.7109375" style="52" customWidth="1"/>
    <col min="16" max="16" width="9.140625" style="52" customWidth="1"/>
    <col min="17" max="17" width="10.140625" style="52" customWidth="1"/>
    <col min="18" max="18" width="11.28515625" style="52" customWidth="1"/>
    <col min="19" max="19" width="6.5703125" style="52" bestFit="1" customWidth="1"/>
    <col min="20" max="21" width="10.28515625" style="52" customWidth="1"/>
    <col min="22" max="22" width="7.140625" style="52" customWidth="1"/>
    <col min="23" max="23" width="9.5703125" style="52" customWidth="1"/>
    <col min="24" max="24" width="7.7109375" style="52" bestFit="1" customWidth="1"/>
    <col min="25" max="25" width="9.140625" style="52"/>
    <col min="26" max="26" width="17" style="52" bestFit="1" customWidth="1"/>
    <col min="27" max="27" width="9.140625" style="142"/>
    <col min="28" max="16384" width="9.140625" style="52"/>
  </cols>
  <sheetData>
    <row r="1" spans="1:27" ht="120" x14ac:dyDescent="0.2">
      <c r="A1" s="37">
        <v>2020</v>
      </c>
      <c r="B1" s="50" t="s">
        <v>14</v>
      </c>
      <c r="C1" s="50" t="s">
        <v>15</v>
      </c>
      <c r="D1" s="50" t="s">
        <v>16</v>
      </c>
      <c r="E1" s="50" t="s">
        <v>17</v>
      </c>
      <c r="F1" s="50" t="s">
        <v>18</v>
      </c>
      <c r="G1" s="50" t="s">
        <v>19</v>
      </c>
      <c r="H1" s="50" t="s">
        <v>20</v>
      </c>
      <c r="I1" s="50" t="s">
        <v>21</v>
      </c>
      <c r="J1" s="50" t="s">
        <v>103</v>
      </c>
      <c r="K1" s="50" t="s">
        <v>104</v>
      </c>
      <c r="L1" s="50" t="s">
        <v>73</v>
      </c>
      <c r="M1" s="50" t="s">
        <v>22</v>
      </c>
      <c r="N1" s="50" t="s">
        <v>23</v>
      </c>
      <c r="O1" s="50" t="s">
        <v>24</v>
      </c>
      <c r="P1" s="50" t="s">
        <v>25</v>
      </c>
      <c r="Q1" s="50" t="s">
        <v>26</v>
      </c>
      <c r="R1" s="50" t="s">
        <v>156</v>
      </c>
      <c r="S1" s="50" t="s">
        <v>106</v>
      </c>
      <c r="T1" s="50" t="s">
        <v>132</v>
      </c>
      <c r="U1" s="50" t="s">
        <v>84</v>
      </c>
      <c r="V1" s="50" t="s">
        <v>66</v>
      </c>
      <c r="W1" s="50" t="s">
        <v>122</v>
      </c>
      <c r="X1" s="50" t="s">
        <v>121</v>
      </c>
    </row>
    <row r="2" spans="1:27" s="142" customFormat="1" x14ac:dyDescent="0.2">
      <c r="A2" s="140" t="s">
        <v>126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7" s="142" customFormat="1" x14ac:dyDescent="0.2">
      <c r="A3" s="140" t="s">
        <v>83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7" s="142" customFormat="1" x14ac:dyDescent="0.2">
      <c r="A4" s="140" t="s">
        <v>27</v>
      </c>
      <c r="B4" s="141">
        <v>90660</v>
      </c>
      <c r="C4" s="141">
        <v>85660</v>
      </c>
      <c r="D4" s="141" t="s">
        <v>250</v>
      </c>
      <c r="E4" s="141" t="s">
        <v>250</v>
      </c>
      <c r="F4" s="141">
        <v>78160</v>
      </c>
      <c r="G4" s="141">
        <v>74160</v>
      </c>
      <c r="H4" s="141">
        <v>72160</v>
      </c>
      <c r="I4" s="141">
        <v>70660</v>
      </c>
      <c r="J4" s="141">
        <v>68160</v>
      </c>
      <c r="K4" s="141" t="s">
        <v>250</v>
      </c>
      <c r="L4" s="141">
        <v>63257</v>
      </c>
      <c r="M4" s="141" t="s">
        <v>250</v>
      </c>
      <c r="N4" s="141" t="s">
        <v>250</v>
      </c>
      <c r="O4" s="141">
        <v>67160</v>
      </c>
      <c r="P4" s="141">
        <v>62450</v>
      </c>
      <c r="Q4" s="141">
        <v>55543</v>
      </c>
      <c r="R4" s="141" t="s">
        <v>250</v>
      </c>
      <c r="S4" s="141" t="s">
        <v>250</v>
      </c>
      <c r="T4" s="141" t="s">
        <v>250</v>
      </c>
      <c r="U4" s="141">
        <v>69160</v>
      </c>
      <c r="V4" s="141">
        <v>1000</v>
      </c>
      <c r="W4" s="141" t="s">
        <v>250</v>
      </c>
      <c r="Z4" s="143" t="s">
        <v>243</v>
      </c>
    </row>
    <row r="5" spans="1:27" s="142" customFormat="1" x14ac:dyDescent="0.2">
      <c r="A5" s="140" t="s">
        <v>124</v>
      </c>
      <c r="B5" s="141">
        <v>97419</v>
      </c>
      <c r="C5" s="141">
        <v>80500</v>
      </c>
      <c r="D5" s="141" t="s">
        <v>250</v>
      </c>
      <c r="E5" s="141" t="s">
        <v>250</v>
      </c>
      <c r="F5" s="141">
        <v>74500</v>
      </c>
      <c r="G5" s="141">
        <v>61521</v>
      </c>
      <c r="H5" s="141" t="s">
        <v>250</v>
      </c>
      <c r="I5" s="141">
        <v>56222</v>
      </c>
      <c r="J5" s="141" t="s">
        <v>250</v>
      </c>
      <c r="K5" s="141" t="s">
        <v>250</v>
      </c>
      <c r="L5" s="141" t="s">
        <v>250</v>
      </c>
      <c r="M5" s="141">
        <v>54084</v>
      </c>
      <c r="N5" s="141">
        <v>54084</v>
      </c>
      <c r="O5" s="141">
        <v>54084</v>
      </c>
      <c r="P5" s="141">
        <v>54084</v>
      </c>
      <c r="Q5" s="141">
        <v>48477</v>
      </c>
      <c r="R5" s="141" t="s">
        <v>250</v>
      </c>
      <c r="S5" s="141" t="s">
        <v>250</v>
      </c>
      <c r="T5" s="141">
        <v>40016</v>
      </c>
      <c r="U5" s="141">
        <v>57834</v>
      </c>
      <c r="V5" s="141">
        <v>450</v>
      </c>
      <c r="W5" s="141" t="s">
        <v>250</v>
      </c>
    </row>
    <row r="6" spans="1:27" ht="25.5" x14ac:dyDescent="0.2">
      <c r="A6" s="144" t="s">
        <v>49</v>
      </c>
      <c r="B6" s="60">
        <v>90395</v>
      </c>
      <c r="C6" s="60" t="s">
        <v>250</v>
      </c>
      <c r="D6" s="60">
        <v>79322</v>
      </c>
      <c r="E6" s="60">
        <v>74322</v>
      </c>
      <c r="F6" s="60">
        <v>69322</v>
      </c>
      <c r="G6" s="60">
        <v>64322</v>
      </c>
      <c r="H6" s="60">
        <v>59322</v>
      </c>
      <c r="I6" s="60">
        <v>56322</v>
      </c>
      <c r="J6" s="141">
        <v>58240</v>
      </c>
      <c r="K6" s="141" t="s">
        <v>116</v>
      </c>
      <c r="L6" s="60">
        <v>53889</v>
      </c>
      <c r="M6" s="60" t="s">
        <v>116</v>
      </c>
      <c r="N6" s="60">
        <v>54322</v>
      </c>
      <c r="O6" s="60">
        <v>51100</v>
      </c>
      <c r="P6" s="60">
        <v>46100</v>
      </c>
      <c r="Q6" s="60">
        <v>43000</v>
      </c>
      <c r="R6" s="60" t="s">
        <v>116</v>
      </c>
      <c r="S6" s="60" t="s">
        <v>116</v>
      </c>
      <c r="T6" s="60">
        <v>35000</v>
      </c>
      <c r="U6" s="60" t="s">
        <v>250</v>
      </c>
      <c r="V6" s="60">
        <v>3000</v>
      </c>
      <c r="W6" s="60">
        <v>3500</v>
      </c>
      <c r="AA6" s="52"/>
    </row>
    <row r="7" spans="1:27" s="142" customFormat="1" x14ac:dyDescent="0.2">
      <c r="A7" s="140" t="s">
        <v>10</v>
      </c>
      <c r="B7" s="141">
        <v>159450</v>
      </c>
      <c r="C7" s="141">
        <v>117593</v>
      </c>
      <c r="D7" s="141" t="s">
        <v>250</v>
      </c>
      <c r="E7" s="141">
        <v>107744</v>
      </c>
      <c r="F7" s="141">
        <v>107744</v>
      </c>
      <c r="G7" s="141">
        <v>92968</v>
      </c>
      <c r="H7" s="141">
        <v>88043</v>
      </c>
      <c r="I7" s="141">
        <v>78193</v>
      </c>
      <c r="J7" s="141" t="s">
        <v>250</v>
      </c>
      <c r="K7" s="141" t="s">
        <v>250</v>
      </c>
      <c r="L7" s="141" t="s">
        <v>250</v>
      </c>
      <c r="M7" s="141">
        <v>70826</v>
      </c>
      <c r="N7" s="141">
        <v>68384</v>
      </c>
      <c r="O7" s="141">
        <v>65942</v>
      </c>
      <c r="P7" s="141">
        <v>63500</v>
      </c>
      <c r="Q7" s="141">
        <v>61057</v>
      </c>
      <c r="R7" s="141" t="s">
        <v>250</v>
      </c>
      <c r="S7" s="141">
        <v>58494</v>
      </c>
      <c r="T7" s="141">
        <v>53568</v>
      </c>
      <c r="U7" s="141">
        <v>80971</v>
      </c>
      <c r="V7" s="141" t="s">
        <v>261</v>
      </c>
      <c r="W7" s="141" t="s">
        <v>250</v>
      </c>
    </row>
    <row r="8" spans="1:27" s="142" customFormat="1" x14ac:dyDescent="0.2">
      <c r="A8" s="140" t="s">
        <v>29</v>
      </c>
      <c r="B8" s="141">
        <v>70804</v>
      </c>
      <c r="C8" s="141" t="s">
        <v>250</v>
      </c>
      <c r="D8" s="141">
        <v>66596</v>
      </c>
      <c r="E8" s="141" t="s">
        <v>250</v>
      </c>
      <c r="F8" s="141">
        <v>64924</v>
      </c>
      <c r="G8" s="141" t="s">
        <v>250</v>
      </c>
      <c r="H8" s="141">
        <v>63729</v>
      </c>
      <c r="I8" s="141">
        <v>62535</v>
      </c>
      <c r="J8" s="141">
        <v>49368</v>
      </c>
      <c r="K8" s="141">
        <v>37752</v>
      </c>
      <c r="L8" s="141" t="s">
        <v>250</v>
      </c>
      <c r="M8" s="141">
        <v>61341</v>
      </c>
      <c r="N8" s="141">
        <v>58953</v>
      </c>
      <c r="O8" s="141">
        <v>56564</v>
      </c>
      <c r="P8" s="141">
        <v>54978</v>
      </c>
      <c r="Q8" s="141">
        <v>43427</v>
      </c>
      <c r="R8" s="141" t="s">
        <v>250</v>
      </c>
      <c r="S8" s="141" t="s">
        <v>250</v>
      </c>
      <c r="T8" s="141">
        <v>20520</v>
      </c>
      <c r="U8" s="141">
        <v>65900</v>
      </c>
      <c r="V8" s="141">
        <v>600</v>
      </c>
      <c r="W8" s="141" t="s">
        <v>250</v>
      </c>
    </row>
    <row r="9" spans="1:27" s="142" customFormat="1" x14ac:dyDescent="0.2">
      <c r="A9" s="140" t="s">
        <v>252</v>
      </c>
      <c r="B9" s="60">
        <v>104487</v>
      </c>
      <c r="C9" s="60">
        <v>90397</v>
      </c>
      <c r="D9" s="60" t="s">
        <v>116</v>
      </c>
      <c r="E9" s="60" t="s">
        <v>116</v>
      </c>
      <c r="F9" s="60">
        <v>84013</v>
      </c>
      <c r="G9" s="60">
        <v>74873</v>
      </c>
      <c r="H9" s="60">
        <v>73634</v>
      </c>
      <c r="I9" s="60" t="s">
        <v>116</v>
      </c>
      <c r="J9" s="141" t="s">
        <v>116</v>
      </c>
      <c r="K9" s="141" t="s">
        <v>116</v>
      </c>
      <c r="L9" s="60" t="s">
        <v>116</v>
      </c>
      <c r="M9" s="60" t="s">
        <v>116</v>
      </c>
      <c r="N9" s="60" t="s">
        <v>116</v>
      </c>
      <c r="O9" s="60" t="s">
        <v>116</v>
      </c>
      <c r="P9" s="60" t="s">
        <v>116</v>
      </c>
      <c r="Q9" s="60">
        <v>61976</v>
      </c>
      <c r="R9" s="60" t="s">
        <v>116</v>
      </c>
      <c r="S9" s="60" t="s">
        <v>116</v>
      </c>
      <c r="T9" s="60">
        <v>47313</v>
      </c>
      <c r="U9" s="60" t="s">
        <v>116</v>
      </c>
      <c r="V9" s="60" t="s">
        <v>116</v>
      </c>
      <c r="W9" s="60" t="s">
        <v>116</v>
      </c>
    </row>
    <row r="10" spans="1:27" s="142" customFormat="1" x14ac:dyDescent="0.2">
      <c r="A10" s="140" t="s">
        <v>222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</row>
    <row r="11" spans="1:27" s="142" customFormat="1" x14ac:dyDescent="0.2">
      <c r="A11" s="140" t="s">
        <v>30</v>
      </c>
      <c r="B11" s="141">
        <v>69878</v>
      </c>
      <c r="C11" s="141" t="s">
        <v>250</v>
      </c>
      <c r="D11" s="141">
        <v>65747</v>
      </c>
      <c r="E11" s="141">
        <v>61615</v>
      </c>
      <c r="F11" s="141" t="s">
        <v>250</v>
      </c>
      <c r="G11" s="141">
        <v>59999</v>
      </c>
      <c r="H11" s="141" t="s">
        <v>250</v>
      </c>
      <c r="I11" s="141" t="s">
        <v>250</v>
      </c>
      <c r="J11" s="141">
        <v>58798</v>
      </c>
      <c r="K11" s="141" t="s">
        <v>250</v>
      </c>
      <c r="L11" s="141" t="s">
        <v>250</v>
      </c>
      <c r="M11" s="141">
        <v>55580</v>
      </c>
      <c r="N11" s="141">
        <v>55580</v>
      </c>
      <c r="O11" s="141">
        <v>55580</v>
      </c>
      <c r="P11" s="141">
        <v>55580</v>
      </c>
      <c r="Q11" s="141">
        <v>55580</v>
      </c>
      <c r="R11" s="141" t="s">
        <v>250</v>
      </c>
      <c r="S11" s="141">
        <v>20358</v>
      </c>
      <c r="T11" s="141" t="s">
        <v>250</v>
      </c>
      <c r="U11" s="141">
        <v>55580</v>
      </c>
      <c r="V11" s="141" t="s">
        <v>250</v>
      </c>
      <c r="W11" s="141" t="s">
        <v>250</v>
      </c>
    </row>
    <row r="12" spans="1:27" s="142" customFormat="1" x14ac:dyDescent="0.2">
      <c r="A12" s="140" t="s">
        <v>253</v>
      </c>
      <c r="B12" s="146">
        <v>80871</v>
      </c>
      <c r="C12" s="146" t="s">
        <v>116</v>
      </c>
      <c r="D12" s="146">
        <v>74940</v>
      </c>
      <c r="E12" s="146">
        <v>71226</v>
      </c>
      <c r="F12" s="146">
        <v>70165</v>
      </c>
      <c r="G12" s="146">
        <v>67581</v>
      </c>
      <c r="H12" s="146">
        <v>66520</v>
      </c>
      <c r="I12" s="146" t="s">
        <v>116</v>
      </c>
      <c r="J12" s="146" t="s">
        <v>116</v>
      </c>
      <c r="K12" s="146" t="s">
        <v>116</v>
      </c>
      <c r="L12" s="146">
        <v>39140</v>
      </c>
      <c r="M12" s="146" t="s">
        <v>116</v>
      </c>
      <c r="N12" s="146">
        <v>62435</v>
      </c>
      <c r="O12" s="146">
        <v>51000</v>
      </c>
      <c r="P12" s="146">
        <v>46000</v>
      </c>
      <c r="Q12" s="146">
        <v>41000</v>
      </c>
      <c r="R12" s="146" t="s">
        <v>116</v>
      </c>
      <c r="S12" s="146" t="s">
        <v>116</v>
      </c>
      <c r="T12" s="146">
        <v>48542</v>
      </c>
      <c r="U12" s="146">
        <v>64935</v>
      </c>
      <c r="V12" s="146" t="s">
        <v>116</v>
      </c>
      <c r="W12" s="146">
        <v>2750</v>
      </c>
      <c r="Z12" s="142" t="s">
        <v>254</v>
      </c>
    </row>
    <row r="13" spans="1:27" s="142" customFormat="1" x14ac:dyDescent="0.2">
      <c r="A13" s="140" t="s">
        <v>31</v>
      </c>
      <c r="B13" s="141">
        <v>116386</v>
      </c>
      <c r="C13" s="141">
        <v>103182</v>
      </c>
      <c r="D13" s="141" t="s">
        <v>250</v>
      </c>
      <c r="E13" s="141">
        <v>93671</v>
      </c>
      <c r="F13" s="141">
        <v>87090</v>
      </c>
      <c r="G13" s="141">
        <v>81076</v>
      </c>
      <c r="H13" s="141">
        <v>75231</v>
      </c>
      <c r="I13" s="141">
        <v>70858</v>
      </c>
      <c r="J13" s="141">
        <v>73026</v>
      </c>
      <c r="K13" s="141" t="s">
        <v>250</v>
      </c>
      <c r="L13" s="141" t="s">
        <v>250</v>
      </c>
      <c r="M13" s="141">
        <v>68252</v>
      </c>
      <c r="N13" s="141">
        <v>60367</v>
      </c>
      <c r="O13" s="141">
        <v>58727</v>
      </c>
      <c r="P13" s="141">
        <v>56246</v>
      </c>
      <c r="Q13" s="141">
        <v>54304</v>
      </c>
      <c r="R13" s="141" t="s">
        <v>250</v>
      </c>
      <c r="S13" s="141" t="s">
        <v>250</v>
      </c>
      <c r="T13" s="141">
        <v>47736</v>
      </c>
      <c r="U13" s="141">
        <v>68252</v>
      </c>
      <c r="V13" s="141">
        <v>650</v>
      </c>
      <c r="W13" s="141" t="s">
        <v>250</v>
      </c>
      <c r="Z13" s="142" t="s">
        <v>255</v>
      </c>
    </row>
    <row r="14" spans="1:27" s="142" customFormat="1" x14ac:dyDescent="0.2">
      <c r="A14" s="140" t="s">
        <v>32</v>
      </c>
      <c r="B14" s="141">
        <v>73262</v>
      </c>
      <c r="C14" s="141">
        <v>66940</v>
      </c>
      <c r="D14" s="141" t="s">
        <v>250</v>
      </c>
      <c r="E14" s="141" t="s">
        <v>250</v>
      </c>
      <c r="F14" s="141" t="s">
        <v>250</v>
      </c>
      <c r="G14" s="141">
        <v>61473</v>
      </c>
      <c r="H14" s="141">
        <v>58441</v>
      </c>
      <c r="I14" s="141" t="s">
        <v>250</v>
      </c>
      <c r="J14" s="141" t="s">
        <v>250</v>
      </c>
      <c r="K14" s="141" t="s">
        <v>250</v>
      </c>
      <c r="L14" s="141" t="s">
        <v>250</v>
      </c>
      <c r="M14" s="141">
        <v>54926</v>
      </c>
      <c r="N14" s="141" t="s">
        <v>250</v>
      </c>
      <c r="O14" s="141" t="s">
        <v>250</v>
      </c>
      <c r="P14" s="141">
        <v>54926</v>
      </c>
      <c r="Q14" s="141">
        <v>53926</v>
      </c>
      <c r="R14" s="141" t="s">
        <v>250</v>
      </c>
      <c r="S14" s="141" t="s">
        <v>250</v>
      </c>
      <c r="T14" s="141" t="s">
        <v>250</v>
      </c>
      <c r="U14" s="141">
        <v>65911</v>
      </c>
      <c r="V14" s="141">
        <v>800</v>
      </c>
      <c r="W14" s="141" t="s">
        <v>250</v>
      </c>
    </row>
    <row r="15" spans="1:27" s="142" customFormat="1" x14ac:dyDescent="0.2">
      <c r="A15" s="140" t="s">
        <v>223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1:27" s="142" customFormat="1" x14ac:dyDescent="0.2">
      <c r="A16" s="140" t="s">
        <v>33</v>
      </c>
      <c r="B16" s="141">
        <v>72496</v>
      </c>
      <c r="C16" s="141">
        <v>67496</v>
      </c>
      <c r="D16" s="141" t="s">
        <v>250</v>
      </c>
      <c r="E16" s="141">
        <v>64496</v>
      </c>
      <c r="F16" s="141">
        <v>61496</v>
      </c>
      <c r="G16" s="141">
        <v>58496</v>
      </c>
      <c r="H16" s="141">
        <v>57496</v>
      </c>
      <c r="I16" s="141" t="s">
        <v>250</v>
      </c>
      <c r="J16" s="141">
        <v>56996</v>
      </c>
      <c r="K16" s="141" t="s">
        <v>250</v>
      </c>
      <c r="L16" s="141" t="s">
        <v>250</v>
      </c>
      <c r="M16" s="141">
        <v>55496</v>
      </c>
      <c r="N16" s="141">
        <v>53996</v>
      </c>
      <c r="O16" s="141">
        <v>52496</v>
      </c>
      <c r="P16" s="141">
        <v>49560</v>
      </c>
      <c r="Q16" s="141">
        <v>46765</v>
      </c>
      <c r="R16" s="141" t="s">
        <v>250</v>
      </c>
      <c r="S16" s="141">
        <v>44800</v>
      </c>
      <c r="T16" s="141" t="s">
        <v>250</v>
      </c>
      <c r="U16" s="141">
        <v>56996</v>
      </c>
      <c r="V16" s="141" t="s">
        <v>261</v>
      </c>
      <c r="W16" s="141">
        <v>4000</v>
      </c>
    </row>
    <row r="17" spans="1:24" s="142" customFormat="1" x14ac:dyDescent="0.2">
      <c r="A17" s="140" t="s">
        <v>127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24" s="142" customFormat="1" x14ac:dyDescent="0.2">
      <c r="A18" s="140" t="s">
        <v>34</v>
      </c>
      <c r="B18" s="141">
        <v>88384</v>
      </c>
      <c r="C18" s="141" t="s">
        <v>250</v>
      </c>
      <c r="D18" s="141">
        <v>85459</v>
      </c>
      <c r="E18" s="141">
        <v>80836</v>
      </c>
      <c r="F18" s="141">
        <v>78413</v>
      </c>
      <c r="G18" s="141">
        <v>76683</v>
      </c>
      <c r="H18" s="141">
        <v>57672</v>
      </c>
      <c r="I18" s="141">
        <v>67909</v>
      </c>
      <c r="J18" s="141">
        <v>64031</v>
      </c>
      <c r="K18" s="141" t="s">
        <v>250</v>
      </c>
      <c r="L18" s="141" t="s">
        <v>250</v>
      </c>
      <c r="M18" s="141">
        <v>64031</v>
      </c>
      <c r="N18" s="141">
        <v>64031</v>
      </c>
      <c r="O18" s="141">
        <v>64031</v>
      </c>
      <c r="P18" s="141">
        <v>57672</v>
      </c>
      <c r="Q18" s="141">
        <v>51090</v>
      </c>
      <c r="R18" s="141" t="s">
        <v>250</v>
      </c>
      <c r="S18" s="141" t="s">
        <v>250</v>
      </c>
      <c r="T18" s="141">
        <v>47730</v>
      </c>
      <c r="U18" s="141">
        <v>65530.98</v>
      </c>
      <c r="V18" s="141">
        <v>200</v>
      </c>
      <c r="W18" s="141">
        <v>2500</v>
      </c>
    </row>
    <row r="19" spans="1:24" s="142" customFormat="1" x14ac:dyDescent="0.2">
      <c r="A19" s="140" t="s">
        <v>135</v>
      </c>
      <c r="B19" s="152">
        <v>120702</v>
      </c>
      <c r="C19" s="146">
        <v>112537</v>
      </c>
      <c r="D19" s="146">
        <v>117195</v>
      </c>
      <c r="E19" s="146">
        <v>103537</v>
      </c>
      <c r="F19" s="141">
        <v>93857.83</v>
      </c>
      <c r="G19" s="141">
        <v>85161.83</v>
      </c>
      <c r="H19" s="141">
        <v>77518.83</v>
      </c>
      <c r="I19" s="141">
        <v>73497.83</v>
      </c>
      <c r="J19" s="141">
        <f>O19+W19</f>
        <v>72692.83</v>
      </c>
      <c r="K19" s="141" t="s">
        <v>116</v>
      </c>
      <c r="L19" s="141" t="s">
        <v>116</v>
      </c>
      <c r="M19" s="141" t="s">
        <v>116</v>
      </c>
      <c r="N19" s="141" t="s">
        <v>116</v>
      </c>
      <c r="O19" s="141">
        <v>70392.83</v>
      </c>
      <c r="P19" s="146">
        <v>47651</v>
      </c>
      <c r="Q19" s="146">
        <v>39446</v>
      </c>
      <c r="R19" s="146" t="s">
        <v>116</v>
      </c>
      <c r="S19" s="146" t="s">
        <v>116</v>
      </c>
      <c r="T19" s="146" t="s">
        <v>116</v>
      </c>
      <c r="U19" s="146">
        <v>74801</v>
      </c>
      <c r="V19" s="141">
        <v>900</v>
      </c>
      <c r="W19" s="141">
        <v>2300</v>
      </c>
    </row>
    <row r="20" spans="1:24" s="142" customFormat="1" x14ac:dyDescent="0.2">
      <c r="A20" s="145" t="s">
        <v>157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4" s="142" customFormat="1" x14ac:dyDescent="0.2">
      <c r="A21" s="145" t="s">
        <v>212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24" s="142" customFormat="1" x14ac:dyDescent="0.2">
      <c r="A22" s="140" t="s">
        <v>36</v>
      </c>
      <c r="B22" s="141">
        <v>77250</v>
      </c>
      <c r="C22" s="141">
        <v>70555</v>
      </c>
      <c r="D22" s="141" t="s">
        <v>250</v>
      </c>
      <c r="E22" s="141" t="s">
        <v>250</v>
      </c>
      <c r="F22" s="141">
        <v>66435</v>
      </c>
      <c r="G22" s="141">
        <v>63345</v>
      </c>
      <c r="H22" s="141">
        <v>60255</v>
      </c>
      <c r="I22" s="141" t="s">
        <v>250</v>
      </c>
      <c r="J22" s="141" t="s">
        <v>250</v>
      </c>
      <c r="K22" s="141" t="s">
        <v>250</v>
      </c>
      <c r="L22" s="141" t="s">
        <v>250</v>
      </c>
      <c r="M22" s="141">
        <v>58195</v>
      </c>
      <c r="N22" s="141">
        <v>58195</v>
      </c>
      <c r="O22" s="141">
        <v>58195</v>
      </c>
      <c r="P22" s="141">
        <v>58195</v>
      </c>
      <c r="Q22" s="141">
        <v>51931</v>
      </c>
      <c r="R22" s="141" t="s">
        <v>250</v>
      </c>
      <c r="S22" s="141" t="s">
        <v>250</v>
      </c>
      <c r="T22" s="141">
        <v>39329</v>
      </c>
      <c r="U22" s="141">
        <v>59695</v>
      </c>
      <c r="V22" s="141">
        <v>600</v>
      </c>
      <c r="W22" s="141" t="s">
        <v>250</v>
      </c>
      <c r="X22" s="147"/>
    </row>
    <row r="23" spans="1:24" s="142" customFormat="1" x14ac:dyDescent="0.2">
      <c r="A23" s="140" t="s">
        <v>37</v>
      </c>
      <c r="B23" s="141">
        <v>66537</v>
      </c>
      <c r="C23" s="141">
        <v>65537</v>
      </c>
      <c r="D23" s="141" t="s">
        <v>250</v>
      </c>
      <c r="E23" s="141" t="s">
        <v>250</v>
      </c>
      <c r="F23" s="141" t="s">
        <v>250</v>
      </c>
      <c r="G23" s="141">
        <v>65670</v>
      </c>
      <c r="H23" s="141">
        <v>65070</v>
      </c>
      <c r="I23" s="141" t="s">
        <v>250</v>
      </c>
      <c r="J23" s="141" t="s">
        <v>250</v>
      </c>
      <c r="K23" s="141" t="s">
        <v>250</v>
      </c>
      <c r="L23" s="141" t="s">
        <v>250</v>
      </c>
      <c r="M23" s="141">
        <v>49537</v>
      </c>
      <c r="N23" s="141">
        <v>49037</v>
      </c>
      <c r="O23" s="141">
        <v>48537</v>
      </c>
      <c r="P23" s="141">
        <v>48037</v>
      </c>
      <c r="Q23" s="141">
        <v>47537</v>
      </c>
      <c r="R23" s="141" t="s">
        <v>250</v>
      </c>
      <c r="S23" s="141" t="s">
        <v>250</v>
      </c>
      <c r="T23" s="141" t="s">
        <v>250</v>
      </c>
      <c r="U23" s="141">
        <v>62537</v>
      </c>
      <c r="V23" s="141">
        <v>1400</v>
      </c>
      <c r="W23" s="141" t="s">
        <v>250</v>
      </c>
    </row>
    <row r="24" spans="1:24" s="142" customFormat="1" x14ac:dyDescent="0.2">
      <c r="A24" s="140" t="s">
        <v>256</v>
      </c>
      <c r="B24" s="60">
        <f>2225.38*26</f>
        <v>57859.880000000005</v>
      </c>
      <c r="C24" s="60" t="s">
        <v>116</v>
      </c>
      <c r="D24" s="60">
        <f>1930.19*26</f>
        <v>50184.94</v>
      </c>
      <c r="E24" s="60" t="s">
        <v>116</v>
      </c>
      <c r="F24" s="60" t="s">
        <v>116</v>
      </c>
      <c r="G24" s="60">
        <f>1728.61*26</f>
        <v>44943.86</v>
      </c>
      <c r="H24" s="60">
        <f>1695.81*26</f>
        <v>44091.06</v>
      </c>
      <c r="I24" s="60" t="s">
        <v>116</v>
      </c>
      <c r="J24" s="141">
        <f>P24+W24</f>
        <v>49478</v>
      </c>
      <c r="K24" s="141" t="s">
        <v>116</v>
      </c>
      <c r="L24" s="60" t="s">
        <v>116</v>
      </c>
      <c r="M24" s="60" t="s">
        <v>116</v>
      </c>
      <c r="N24" s="60" t="s">
        <v>116</v>
      </c>
      <c r="O24" s="60" t="s">
        <v>116</v>
      </c>
      <c r="P24" s="60">
        <f>1663*26</f>
        <v>43238</v>
      </c>
      <c r="Q24" s="60">
        <f>1547.8*26</f>
        <v>40242.799999999996</v>
      </c>
      <c r="R24" s="60" t="s">
        <v>116</v>
      </c>
      <c r="S24" s="60" t="s">
        <v>116</v>
      </c>
      <c r="T24" s="60" t="s">
        <v>116</v>
      </c>
      <c r="U24" s="60" t="s">
        <v>116</v>
      </c>
      <c r="V24" s="60">
        <v>500</v>
      </c>
      <c r="W24" s="60">
        <v>6240</v>
      </c>
    </row>
    <row r="25" spans="1:24" s="142" customFormat="1" x14ac:dyDescent="0.2">
      <c r="A25" s="140" t="s">
        <v>39</v>
      </c>
      <c r="B25" s="141">
        <v>110699</v>
      </c>
      <c r="C25" s="141">
        <v>90578</v>
      </c>
      <c r="D25" s="141">
        <v>98676</v>
      </c>
      <c r="E25" s="141">
        <v>84385.600000000006</v>
      </c>
      <c r="F25" s="141">
        <v>83664.240000000005</v>
      </c>
      <c r="G25" s="141">
        <v>77159.28</v>
      </c>
      <c r="H25" s="141">
        <v>72948.479999999996</v>
      </c>
      <c r="I25" s="141">
        <v>67634.16</v>
      </c>
      <c r="J25" s="141">
        <v>49678</v>
      </c>
      <c r="K25" s="141" t="s">
        <v>250</v>
      </c>
      <c r="L25" s="141" t="s">
        <v>250</v>
      </c>
      <c r="M25" s="141">
        <v>64555.92</v>
      </c>
      <c r="N25" s="141">
        <v>64555.92</v>
      </c>
      <c r="O25" s="141">
        <v>54798.48</v>
      </c>
      <c r="P25" s="141">
        <v>54798.48</v>
      </c>
      <c r="Q25" s="141">
        <v>48700.08</v>
      </c>
      <c r="R25" s="141">
        <v>48755.199999999997</v>
      </c>
      <c r="S25" s="141">
        <v>45011.199999999997</v>
      </c>
      <c r="T25" s="141">
        <v>45011.199999999997</v>
      </c>
      <c r="U25" s="141">
        <v>71468.479999999996</v>
      </c>
      <c r="V25" s="141">
        <v>700</v>
      </c>
      <c r="W25" s="141">
        <v>5500</v>
      </c>
    </row>
    <row r="26" spans="1:24" s="142" customFormat="1" x14ac:dyDescent="0.2">
      <c r="A26" s="140" t="s">
        <v>40</v>
      </c>
      <c r="B26" s="141">
        <v>107000</v>
      </c>
      <c r="C26" s="141">
        <v>104736</v>
      </c>
      <c r="D26" s="141" t="s">
        <v>250</v>
      </c>
      <c r="E26" s="141">
        <v>98257</v>
      </c>
      <c r="F26" s="141">
        <v>92295</v>
      </c>
      <c r="G26" s="141">
        <v>84665</v>
      </c>
      <c r="H26" s="141">
        <v>77711</v>
      </c>
      <c r="I26" s="141">
        <v>74721</v>
      </c>
      <c r="J26" s="141">
        <v>70721</v>
      </c>
      <c r="K26" s="141">
        <v>37752</v>
      </c>
      <c r="L26" s="141" t="s">
        <v>250</v>
      </c>
      <c r="M26" s="141" t="s">
        <v>250</v>
      </c>
      <c r="N26" s="141">
        <v>70721</v>
      </c>
      <c r="O26" s="141">
        <v>61554</v>
      </c>
      <c r="P26" s="141">
        <v>59447</v>
      </c>
      <c r="Q26" s="141">
        <v>46014</v>
      </c>
      <c r="R26" s="141" t="s">
        <v>250</v>
      </c>
      <c r="S26" s="141" t="s">
        <v>250</v>
      </c>
      <c r="T26" s="141" t="s">
        <v>250</v>
      </c>
      <c r="U26" s="141">
        <v>78593</v>
      </c>
      <c r="V26" s="141">
        <v>400</v>
      </c>
      <c r="W26" s="141">
        <v>6000</v>
      </c>
    </row>
    <row r="27" spans="1:24" s="142" customFormat="1" x14ac:dyDescent="0.2">
      <c r="A27" s="140" t="s">
        <v>257</v>
      </c>
      <c r="B27" s="60">
        <f>[1]Pittsboro19!$D$13</f>
        <v>31000</v>
      </c>
      <c r="C27" s="60" t="s">
        <v>116</v>
      </c>
      <c r="D27" s="60">
        <f>[1]Pittsboro19!$D$15</f>
        <v>29000</v>
      </c>
      <c r="E27" s="60" t="s">
        <v>116</v>
      </c>
      <c r="F27" s="60" t="s">
        <v>116</v>
      </c>
      <c r="G27" s="60">
        <f>[1]Pittsboro19!$D$18</f>
        <v>64670</v>
      </c>
      <c r="H27" s="60">
        <f>[1]Pittsboro19!$D$19</f>
        <v>64170</v>
      </c>
      <c r="I27" s="60" t="s">
        <v>116</v>
      </c>
      <c r="J27" s="141">
        <f>[1]Pittsboro19!$D$21</f>
        <v>63670</v>
      </c>
      <c r="K27" s="141" t="s">
        <v>116</v>
      </c>
      <c r="L27" s="60" t="s">
        <v>116</v>
      </c>
      <c r="M27" s="60">
        <f>[1]Pittsboro19!$D$24</f>
        <v>60170</v>
      </c>
      <c r="N27" s="60">
        <f>[1]Pittsboro19!$D$25</f>
        <v>58110</v>
      </c>
      <c r="O27" s="60">
        <f>[1]Pittsboro19!$D$26</f>
        <v>56050</v>
      </c>
      <c r="P27" s="60">
        <f>[1]Pittsboro19!$D$27</f>
        <v>54600</v>
      </c>
      <c r="Q27" s="60">
        <f>[1]Pittsboro19!$D$28</f>
        <v>50900</v>
      </c>
      <c r="R27" s="60" t="s">
        <v>116</v>
      </c>
      <c r="S27" s="60" t="s">
        <v>116</v>
      </c>
      <c r="T27" s="60" t="s">
        <v>116</v>
      </c>
      <c r="U27" s="60">
        <f>[1]Pittsboro19!$F$49</f>
        <v>69195</v>
      </c>
      <c r="V27" s="60" t="s">
        <v>116</v>
      </c>
      <c r="W27" s="60">
        <v>3500</v>
      </c>
    </row>
    <row r="28" spans="1:24" s="142" customFormat="1" x14ac:dyDescent="0.2">
      <c r="A28" s="140" t="s">
        <v>258</v>
      </c>
      <c r="B28" s="60">
        <f>[1]Plainfield19!D13</f>
        <v>83146</v>
      </c>
      <c r="C28" s="60" t="str">
        <f>[1]Plainfield19!D14</f>
        <v>N/A</v>
      </c>
      <c r="D28" s="60">
        <f>[1]Plainfield19!D15</f>
        <v>78071</v>
      </c>
      <c r="E28" s="60">
        <f>[1]Plainfield19!D16</f>
        <v>72750</v>
      </c>
      <c r="F28" s="60">
        <f>[1]Plainfield19!D17</f>
        <v>70032</v>
      </c>
      <c r="G28" s="60">
        <f>[1]Plainfield19!D18</f>
        <v>65980</v>
      </c>
      <c r="H28" s="60">
        <f>[1]Plainfield19!D19</f>
        <v>62822</v>
      </c>
      <c r="I28" s="60" t="s">
        <v>116</v>
      </c>
      <c r="J28" s="141">
        <f>[1]Plainfield19!D21</f>
        <v>59911</v>
      </c>
      <c r="K28" s="141" t="s">
        <v>116</v>
      </c>
      <c r="L28" s="60" t="s">
        <v>116</v>
      </c>
      <c r="M28" s="60" t="s">
        <v>116</v>
      </c>
      <c r="N28" s="60" t="s">
        <v>116</v>
      </c>
      <c r="O28" s="60">
        <f>[1]Plainfield19!D26</f>
        <v>56147</v>
      </c>
      <c r="P28" s="60">
        <f>[1]Plainfield19!D27</f>
        <v>52562</v>
      </c>
      <c r="Q28" s="60">
        <f>[1]Plainfield19!D18</f>
        <v>65980</v>
      </c>
      <c r="R28" s="60" t="s">
        <v>116</v>
      </c>
      <c r="S28" s="60" t="s">
        <v>116</v>
      </c>
      <c r="T28" s="60">
        <f>[1]Plainfield19!D31</f>
        <v>47694</v>
      </c>
      <c r="U28" s="60">
        <f>[1]Plainfield19!D49</f>
        <v>60296</v>
      </c>
      <c r="V28" s="60">
        <f>[1]Plainfield19!D35</f>
        <v>1000</v>
      </c>
      <c r="W28" s="60">
        <v>3764</v>
      </c>
    </row>
    <row r="29" spans="1:24" s="142" customFormat="1" x14ac:dyDescent="0.2">
      <c r="A29" s="140" t="s">
        <v>224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</row>
    <row r="30" spans="1:24" s="142" customFormat="1" x14ac:dyDescent="0.2">
      <c r="A30" s="140" t="s">
        <v>225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  <row r="31" spans="1:24" s="142" customFormat="1" x14ac:dyDescent="0.2">
      <c r="A31" s="140" t="s">
        <v>246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</row>
    <row r="32" spans="1:24" s="142" customFormat="1" x14ac:dyDescent="0.2">
      <c r="A32" s="140" t="s">
        <v>247</v>
      </c>
      <c r="B32" s="146">
        <v>75000</v>
      </c>
      <c r="C32" s="146">
        <v>70400</v>
      </c>
      <c r="D32" s="146">
        <v>70400</v>
      </c>
      <c r="E32" s="146" t="s">
        <v>250</v>
      </c>
      <c r="F32" s="146">
        <v>68200</v>
      </c>
      <c r="G32" s="146">
        <v>65100</v>
      </c>
      <c r="H32" s="146">
        <v>63600</v>
      </c>
      <c r="I32" s="146" t="s">
        <v>250</v>
      </c>
      <c r="J32" s="146">
        <v>55175</v>
      </c>
      <c r="K32" s="146" t="s">
        <v>250</v>
      </c>
      <c r="L32" s="146" t="s">
        <v>250</v>
      </c>
      <c r="M32" s="146">
        <v>55317</v>
      </c>
      <c r="N32" s="146" t="s">
        <v>250</v>
      </c>
      <c r="O32" s="146">
        <v>51401</v>
      </c>
      <c r="P32" s="146" t="s">
        <v>250</v>
      </c>
      <c r="Q32" s="146">
        <v>48953</v>
      </c>
      <c r="R32" s="146" t="s">
        <v>250</v>
      </c>
      <c r="S32" s="146" t="s">
        <v>251</v>
      </c>
      <c r="T32" s="146">
        <v>45000</v>
      </c>
      <c r="U32" s="146">
        <v>63149</v>
      </c>
      <c r="V32" s="146">
        <v>766</v>
      </c>
      <c r="W32" s="146">
        <v>2700</v>
      </c>
    </row>
    <row r="33" spans="1:23" s="142" customFormat="1" x14ac:dyDescent="0.2">
      <c r="A33" s="140" t="s">
        <v>44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  <row r="34" spans="1:23" s="142" customFormat="1" x14ac:dyDescent="0.2">
      <c r="A34" s="140" t="s">
        <v>45</v>
      </c>
      <c r="B34" s="141">
        <v>98920</v>
      </c>
      <c r="C34" s="141" t="s">
        <v>250</v>
      </c>
      <c r="D34" s="141">
        <v>91344</v>
      </c>
      <c r="E34" s="141" t="s">
        <v>250</v>
      </c>
      <c r="F34" s="141">
        <v>85595</v>
      </c>
      <c r="G34" s="141">
        <v>79740</v>
      </c>
      <c r="H34" s="141">
        <v>73885</v>
      </c>
      <c r="I34" s="141">
        <v>69895</v>
      </c>
      <c r="J34" s="141" t="s">
        <v>250</v>
      </c>
      <c r="K34" s="141" t="s">
        <v>250</v>
      </c>
      <c r="L34" s="141" t="s">
        <v>250</v>
      </c>
      <c r="M34" s="141" t="s">
        <v>250</v>
      </c>
      <c r="N34" s="141" t="s">
        <v>250</v>
      </c>
      <c r="O34" s="141">
        <v>67395</v>
      </c>
      <c r="P34" s="141">
        <v>56622</v>
      </c>
      <c r="Q34" s="141">
        <v>52067</v>
      </c>
      <c r="R34" s="141" t="s">
        <v>250</v>
      </c>
      <c r="S34" s="141" t="s">
        <v>250</v>
      </c>
      <c r="T34" s="141">
        <v>16965</v>
      </c>
      <c r="U34" s="141">
        <v>70595</v>
      </c>
      <c r="V34" s="141">
        <v>1200</v>
      </c>
      <c r="W34" s="141" t="s">
        <v>250</v>
      </c>
    </row>
    <row r="35" spans="1:23" s="142" customFormat="1" x14ac:dyDescent="0.2">
      <c r="A35" s="140" t="s">
        <v>134</v>
      </c>
      <c r="B35" s="141">
        <v>93500</v>
      </c>
      <c r="C35" s="141" t="s">
        <v>250</v>
      </c>
      <c r="D35" s="141" t="s">
        <v>250</v>
      </c>
      <c r="E35" s="141">
        <v>78000</v>
      </c>
      <c r="F35" s="141">
        <v>77000</v>
      </c>
      <c r="G35" s="141">
        <v>75000</v>
      </c>
      <c r="H35" s="141">
        <v>72000</v>
      </c>
      <c r="I35" s="141" t="s">
        <v>250</v>
      </c>
      <c r="J35" s="141">
        <v>59865</v>
      </c>
      <c r="K35" s="141" t="s">
        <v>250</v>
      </c>
      <c r="L35" s="141" t="s">
        <v>250</v>
      </c>
      <c r="M35" s="141">
        <v>58658</v>
      </c>
      <c r="N35" s="141">
        <v>58658</v>
      </c>
      <c r="O35" s="141">
        <v>58658</v>
      </c>
      <c r="P35" s="141">
        <v>50620</v>
      </c>
      <c r="Q35" s="141">
        <v>47643</v>
      </c>
      <c r="R35" s="141" t="s">
        <v>250</v>
      </c>
      <c r="S35" s="141" t="s">
        <v>250</v>
      </c>
      <c r="T35" s="141">
        <v>35000</v>
      </c>
      <c r="U35" s="141">
        <v>58658</v>
      </c>
      <c r="V35" s="141">
        <v>500</v>
      </c>
      <c r="W35" s="141">
        <v>4000</v>
      </c>
    </row>
    <row r="36" spans="1:23" s="142" customFormat="1" x14ac:dyDescent="0.2">
      <c r="A36" s="140" t="s">
        <v>226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pans="1:23" s="142" customFormat="1" x14ac:dyDescent="0.2">
      <c r="A37" s="140" t="s">
        <v>158</v>
      </c>
      <c r="B37" s="141">
        <v>94862</v>
      </c>
      <c r="C37" s="141" t="s">
        <v>250</v>
      </c>
      <c r="D37" s="141">
        <v>88886</v>
      </c>
      <c r="E37" s="141">
        <v>86774</v>
      </c>
      <c r="F37" s="141">
        <v>79242</v>
      </c>
      <c r="G37" s="141" t="s">
        <v>250</v>
      </c>
      <c r="H37" s="141">
        <v>69675</v>
      </c>
      <c r="I37" s="141">
        <v>64394</v>
      </c>
      <c r="J37" s="60">
        <f>[1]WashingtonTwnshpAvon19!$D$28</f>
        <v>63148</v>
      </c>
      <c r="K37" s="141" t="s">
        <v>250</v>
      </c>
      <c r="L37" s="141">
        <v>49273</v>
      </c>
      <c r="M37" s="141" t="s">
        <v>250</v>
      </c>
      <c r="N37" s="141">
        <v>61514</v>
      </c>
      <c r="O37" s="141">
        <v>58223</v>
      </c>
      <c r="P37" s="141">
        <v>55754</v>
      </c>
      <c r="Q37" s="141">
        <v>49273</v>
      </c>
      <c r="R37" s="141" t="s">
        <v>250</v>
      </c>
      <c r="S37" s="141" t="s">
        <v>250</v>
      </c>
      <c r="T37" s="141">
        <v>36774</v>
      </c>
      <c r="U37" s="141" t="s">
        <v>250</v>
      </c>
      <c r="V37" s="141" t="s">
        <v>250</v>
      </c>
      <c r="W37" s="141" t="s">
        <v>250</v>
      </c>
    </row>
    <row r="38" spans="1:23" s="142" customFormat="1" x14ac:dyDescent="0.2">
      <c r="A38" s="140" t="s">
        <v>259</v>
      </c>
      <c r="B38" s="53">
        <v>108815</v>
      </c>
      <c r="C38" s="53">
        <v>103633</v>
      </c>
      <c r="D38" s="53" t="s">
        <v>250</v>
      </c>
      <c r="E38" s="53">
        <v>93998</v>
      </c>
      <c r="F38" s="53">
        <v>89522</v>
      </c>
      <c r="G38" s="53">
        <v>81377</v>
      </c>
      <c r="H38" s="53">
        <v>73979</v>
      </c>
      <c r="I38" s="53">
        <v>70453</v>
      </c>
      <c r="J38" s="146">
        <v>70597</v>
      </c>
      <c r="K38" s="146">
        <v>32697.599999999999</v>
      </c>
      <c r="L38" s="53">
        <v>47091.199999999997</v>
      </c>
      <c r="M38" s="53">
        <v>67097</v>
      </c>
      <c r="N38" s="53">
        <v>67097</v>
      </c>
      <c r="O38" s="53">
        <v>67097</v>
      </c>
      <c r="P38" s="53">
        <v>57951</v>
      </c>
      <c r="Q38" s="53">
        <v>46359</v>
      </c>
      <c r="R38" s="53" t="s">
        <v>12</v>
      </c>
      <c r="S38" s="53" t="s">
        <v>12</v>
      </c>
      <c r="T38" s="53">
        <v>34000</v>
      </c>
      <c r="U38" s="53">
        <v>73136</v>
      </c>
      <c r="V38" s="53">
        <v>600</v>
      </c>
      <c r="W38" s="53">
        <v>3500</v>
      </c>
    </row>
    <row r="39" spans="1:23" s="142" customFormat="1" x14ac:dyDescent="0.2">
      <c r="A39" s="140" t="s">
        <v>47</v>
      </c>
      <c r="B39" s="141">
        <v>105231</v>
      </c>
      <c r="C39" s="141">
        <v>97153</v>
      </c>
      <c r="D39" s="141" t="s">
        <v>250</v>
      </c>
      <c r="E39" s="141">
        <v>87315</v>
      </c>
      <c r="F39" s="141">
        <v>73462</v>
      </c>
      <c r="G39" s="141">
        <v>67781</v>
      </c>
      <c r="H39" s="141">
        <v>63543</v>
      </c>
      <c r="I39" s="141" t="s">
        <v>250</v>
      </c>
      <c r="J39" s="141">
        <v>62405</v>
      </c>
      <c r="K39" s="141" t="s">
        <v>250</v>
      </c>
      <c r="L39" s="141">
        <v>60008</v>
      </c>
      <c r="M39" s="141" t="s">
        <v>250</v>
      </c>
      <c r="N39" s="141">
        <v>58897</v>
      </c>
      <c r="O39" s="141">
        <v>47361</v>
      </c>
      <c r="P39" s="141">
        <v>53485</v>
      </c>
      <c r="Q39" s="141">
        <v>42456</v>
      </c>
      <c r="R39" s="141" t="s">
        <v>250</v>
      </c>
      <c r="S39" s="141">
        <v>52839</v>
      </c>
      <c r="T39" s="141" t="s">
        <v>250</v>
      </c>
      <c r="U39" s="141">
        <v>71500</v>
      </c>
      <c r="V39" s="141" t="s">
        <v>261</v>
      </c>
      <c r="W39" s="141">
        <v>5000</v>
      </c>
    </row>
    <row r="40" spans="1:23" s="142" customFormat="1" x14ac:dyDescent="0.2">
      <c r="A40" s="148" t="s">
        <v>11</v>
      </c>
      <c r="B40" s="141">
        <v>92378</v>
      </c>
      <c r="C40" s="141">
        <v>86791</v>
      </c>
      <c r="D40" s="141">
        <v>86791</v>
      </c>
      <c r="E40" s="141">
        <v>86791</v>
      </c>
      <c r="F40" s="141">
        <v>83012</v>
      </c>
      <c r="G40" s="141">
        <v>76143</v>
      </c>
      <c r="H40" s="141">
        <v>70328</v>
      </c>
      <c r="I40" s="141">
        <v>66812</v>
      </c>
      <c r="J40" s="141">
        <v>64212</v>
      </c>
      <c r="K40" s="141" t="s">
        <v>250</v>
      </c>
      <c r="L40" s="141">
        <v>60765</v>
      </c>
      <c r="M40" s="141">
        <v>64212</v>
      </c>
      <c r="N40" s="141">
        <v>64212</v>
      </c>
      <c r="O40" s="141">
        <v>64212</v>
      </c>
      <c r="P40" s="141">
        <v>60006</v>
      </c>
      <c r="Q40" s="141">
        <v>54147</v>
      </c>
      <c r="R40" s="141">
        <f>[1]WRTFD19!E29*40*52</f>
        <v>54641.599999999999</v>
      </c>
      <c r="S40" s="141" t="s">
        <v>250</v>
      </c>
      <c r="T40" s="141">
        <f>[1]WRTFD19!E31*40*52</f>
        <v>34340.800000000003</v>
      </c>
      <c r="U40" s="141">
        <v>65487</v>
      </c>
      <c r="V40" s="141">
        <v>750</v>
      </c>
      <c r="W40" s="141">
        <v>2600</v>
      </c>
    </row>
    <row r="41" spans="1:23" s="142" customFormat="1" x14ac:dyDescent="0.2">
      <c r="A41" s="148" t="s">
        <v>198</v>
      </c>
      <c r="B41" s="60">
        <f>[1]Whitestown19!$D$13</f>
        <v>97000</v>
      </c>
      <c r="C41" s="60">
        <f>[1]Whitestown19!$D$14</f>
        <v>87000</v>
      </c>
      <c r="D41" s="60" t="str">
        <f>[1]Whitestown19!$D$15</f>
        <v>N/A</v>
      </c>
      <c r="E41" s="60">
        <f>[1]Whitestown19!$D$16</f>
        <v>80000</v>
      </c>
      <c r="F41" s="60">
        <f>[1]Whitestown19!$D$17</f>
        <v>68000</v>
      </c>
      <c r="G41" s="60">
        <f>[1]Whitestown19!$D$18</f>
        <v>62600</v>
      </c>
      <c r="H41" s="60">
        <f>[1]Whitestown19!$D$19</f>
        <v>61600</v>
      </c>
      <c r="I41" s="60">
        <f>[1]Whitestown19!$D$20</f>
        <v>61000</v>
      </c>
      <c r="J41" s="141">
        <f>[1]Whitestown19!$D$21</f>
        <v>61000</v>
      </c>
      <c r="K41" s="141" t="s">
        <v>116</v>
      </c>
      <c r="L41" s="60">
        <f>[1]Whitestown19!D23</f>
        <v>53000</v>
      </c>
      <c r="M41" s="60">
        <f>[1]Whitestown19!$D$24</f>
        <v>58100</v>
      </c>
      <c r="N41" s="60">
        <f>[1]Whitestown19!$D$25</f>
        <v>56000</v>
      </c>
      <c r="O41" s="60">
        <f>[1]Whitestown19!$D$26</f>
        <v>52000</v>
      </c>
      <c r="P41" s="60">
        <f>[1]Whitestown19!$D$27</f>
        <v>52000</v>
      </c>
      <c r="Q41" s="60">
        <f>[1]Whitestown19!$D$28</f>
        <v>48000</v>
      </c>
      <c r="R41" s="60" t="s">
        <v>116</v>
      </c>
      <c r="S41" s="60" t="str">
        <f>[1]Whitestown19!$D$30</f>
        <v>N/A</v>
      </c>
      <c r="T41" s="60" t="s">
        <v>116</v>
      </c>
      <c r="U41" s="60">
        <f>[1]Whitestown19!$D$49</f>
        <v>64400</v>
      </c>
      <c r="V41" s="60" t="s">
        <v>116</v>
      </c>
      <c r="W41" s="60">
        <v>2900</v>
      </c>
    </row>
    <row r="42" spans="1:23" s="142" customFormat="1" x14ac:dyDescent="0.2">
      <c r="A42" s="148" t="s">
        <v>48</v>
      </c>
      <c r="B42" s="141">
        <v>105976</v>
      </c>
      <c r="C42" s="141">
        <v>94020</v>
      </c>
      <c r="D42" s="141" t="s">
        <v>250</v>
      </c>
      <c r="E42" s="141">
        <v>83607</v>
      </c>
      <c r="F42" s="141">
        <v>78649</v>
      </c>
      <c r="G42" s="141">
        <v>73204</v>
      </c>
      <c r="H42" s="141">
        <v>70590</v>
      </c>
      <c r="I42" s="141">
        <v>66235</v>
      </c>
      <c r="J42" s="141">
        <v>66258</v>
      </c>
      <c r="K42" s="141" t="s">
        <v>250</v>
      </c>
      <c r="L42" s="141" t="s">
        <v>250</v>
      </c>
      <c r="M42" s="141">
        <v>64406</v>
      </c>
      <c r="N42" s="141">
        <v>64406</v>
      </c>
      <c r="O42" s="141">
        <v>61878</v>
      </c>
      <c r="P42" s="141">
        <v>57958</v>
      </c>
      <c r="Q42" s="141">
        <v>52162</v>
      </c>
      <c r="R42" s="141" t="s">
        <v>250</v>
      </c>
      <c r="S42" s="141" t="s">
        <v>250</v>
      </c>
      <c r="T42" s="141">
        <v>50117</v>
      </c>
      <c r="U42" s="141">
        <v>65536</v>
      </c>
      <c r="V42" s="141" t="s">
        <v>261</v>
      </c>
      <c r="W42" s="141">
        <v>4000</v>
      </c>
    </row>
    <row r="43" spans="1:23" x14ac:dyDescent="0.2">
      <c r="A43" s="158"/>
      <c r="B43" s="158"/>
      <c r="C43" s="158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</row>
    <row r="44" spans="1:23" x14ac:dyDescent="0.2">
      <c r="A44" s="159"/>
      <c r="B44" s="159"/>
      <c r="C44" s="159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</row>
    <row r="45" spans="1:23" x14ac:dyDescent="0.2">
      <c r="A45" s="81"/>
      <c r="B45" s="81" t="s">
        <v>85</v>
      </c>
      <c r="C45" s="81" t="s">
        <v>86</v>
      </c>
      <c r="D45" s="81" t="s">
        <v>87</v>
      </c>
      <c r="E45" s="81" t="s">
        <v>88</v>
      </c>
      <c r="F45" s="81" t="s">
        <v>89</v>
      </c>
      <c r="G45" s="81" t="s">
        <v>90</v>
      </c>
      <c r="H45" s="81" t="s">
        <v>91</v>
      </c>
      <c r="I45" s="81" t="s">
        <v>92</v>
      </c>
      <c r="J45" s="81" t="s">
        <v>110</v>
      </c>
      <c r="K45" s="81" t="s">
        <v>111</v>
      </c>
      <c r="L45" s="81" t="s">
        <v>112</v>
      </c>
      <c r="M45" s="81" t="s">
        <v>93</v>
      </c>
      <c r="N45" s="81" t="s">
        <v>94</v>
      </c>
      <c r="O45" s="81" t="s">
        <v>95</v>
      </c>
      <c r="P45" s="81" t="s">
        <v>96</v>
      </c>
      <c r="Q45" s="81" t="s">
        <v>97</v>
      </c>
      <c r="R45" s="81" t="s">
        <v>118</v>
      </c>
      <c r="S45" s="81" t="s">
        <v>117</v>
      </c>
      <c r="T45" s="81" t="s">
        <v>98</v>
      </c>
      <c r="U45" s="81" t="s">
        <v>99</v>
      </c>
      <c r="V45" s="81" t="s">
        <v>113</v>
      </c>
      <c r="W45" s="81" t="s">
        <v>129</v>
      </c>
    </row>
    <row r="46" spans="1:23" x14ac:dyDescent="0.2">
      <c r="A46" s="79" t="s">
        <v>50</v>
      </c>
      <c r="B46" s="80">
        <f t="shared" ref="B46:W46" si="0">AVERAGE(B2:B42)</f>
        <v>91047.168275862059</v>
      </c>
      <c r="C46" s="80">
        <f t="shared" si="0"/>
        <v>88594.888888888891</v>
      </c>
      <c r="D46" s="80">
        <f t="shared" si="0"/>
        <v>77329.424285714282</v>
      </c>
      <c r="E46" s="80">
        <f t="shared" si="0"/>
        <v>83851.366666666669</v>
      </c>
      <c r="F46" s="80">
        <f t="shared" si="0"/>
        <v>78533.044583333321</v>
      </c>
      <c r="G46" s="80">
        <f t="shared" si="0"/>
        <v>70581.184074074074</v>
      </c>
      <c r="H46" s="80">
        <f t="shared" si="0"/>
        <v>67260.532222222217</v>
      </c>
      <c r="I46" s="80">
        <f t="shared" si="0"/>
        <v>67333.811874999999</v>
      </c>
      <c r="J46" s="80">
        <f t="shared" si="0"/>
        <v>61782.372857142858</v>
      </c>
      <c r="K46" s="80">
        <f t="shared" si="0"/>
        <v>36067.200000000004</v>
      </c>
      <c r="L46" s="80">
        <f t="shared" si="0"/>
        <v>53302.9</v>
      </c>
      <c r="M46" s="80">
        <f t="shared" si="0"/>
        <v>60265.773333333331</v>
      </c>
      <c r="N46" s="80">
        <f t="shared" si="0"/>
        <v>60169.281904761898</v>
      </c>
      <c r="O46" s="80">
        <f t="shared" si="0"/>
        <v>58099.358076923076</v>
      </c>
      <c r="P46" s="80">
        <f t="shared" si="0"/>
        <v>54222.980740740742</v>
      </c>
      <c r="Q46" s="80">
        <f t="shared" si="0"/>
        <v>49929.513103448269</v>
      </c>
      <c r="R46" s="80">
        <f t="shared" si="0"/>
        <v>51698.399999999994</v>
      </c>
      <c r="S46" s="80">
        <f t="shared" si="0"/>
        <v>44300.44</v>
      </c>
      <c r="T46" s="80">
        <f t="shared" si="0"/>
        <v>40258.666666666664</v>
      </c>
      <c r="U46" s="80">
        <f t="shared" si="0"/>
        <v>66404.6584</v>
      </c>
      <c r="V46" s="80">
        <f t="shared" si="0"/>
        <v>842.9473684210526</v>
      </c>
      <c r="W46" s="80">
        <f t="shared" si="0"/>
        <v>3809.0588235294117</v>
      </c>
    </row>
    <row r="47" spans="1:23" x14ac:dyDescent="0.2">
      <c r="A47" s="79" t="s">
        <v>51</v>
      </c>
      <c r="B47" s="80">
        <f t="shared" ref="B47:W47" si="1">MEDIAN(B2:B42)</f>
        <v>92378</v>
      </c>
      <c r="C47" s="80">
        <f t="shared" si="1"/>
        <v>88698.5</v>
      </c>
      <c r="D47" s="80">
        <f t="shared" si="1"/>
        <v>78696.5</v>
      </c>
      <c r="E47" s="80">
        <f t="shared" si="1"/>
        <v>83996.3</v>
      </c>
      <c r="F47" s="80">
        <f t="shared" si="1"/>
        <v>78286.5</v>
      </c>
      <c r="G47" s="80">
        <f t="shared" si="1"/>
        <v>67781</v>
      </c>
      <c r="H47" s="80">
        <f t="shared" si="1"/>
        <v>66520</v>
      </c>
      <c r="I47" s="80">
        <f t="shared" si="1"/>
        <v>67771.58</v>
      </c>
      <c r="J47" s="80">
        <f t="shared" si="1"/>
        <v>62405</v>
      </c>
      <c r="K47" s="80">
        <f t="shared" si="1"/>
        <v>37752</v>
      </c>
      <c r="L47" s="80">
        <f t="shared" si="1"/>
        <v>53444.5</v>
      </c>
      <c r="M47" s="80">
        <f t="shared" si="1"/>
        <v>59414</v>
      </c>
      <c r="N47" s="80">
        <f t="shared" si="1"/>
        <v>58953</v>
      </c>
      <c r="O47" s="80">
        <f t="shared" si="1"/>
        <v>57379.5</v>
      </c>
      <c r="P47" s="80">
        <f t="shared" si="1"/>
        <v>54926</v>
      </c>
      <c r="Q47" s="80">
        <f t="shared" si="1"/>
        <v>48953</v>
      </c>
      <c r="R47" s="80">
        <f t="shared" si="1"/>
        <v>51698.399999999994</v>
      </c>
      <c r="S47" s="80">
        <f t="shared" si="1"/>
        <v>45011.199999999997</v>
      </c>
      <c r="T47" s="80">
        <f t="shared" si="1"/>
        <v>42508</v>
      </c>
      <c r="U47" s="80">
        <f t="shared" si="1"/>
        <v>65536</v>
      </c>
      <c r="V47" s="80">
        <f t="shared" si="1"/>
        <v>700</v>
      </c>
      <c r="W47" s="80">
        <f t="shared" si="1"/>
        <v>3500</v>
      </c>
    </row>
    <row r="48" spans="1:23" x14ac:dyDescent="0.2">
      <c r="A48" s="79" t="s">
        <v>128</v>
      </c>
      <c r="B48" s="80">
        <f t="shared" ref="B48:W48" si="2">MAX(B2:B42)</f>
        <v>159450</v>
      </c>
      <c r="C48" s="80">
        <f t="shared" si="2"/>
        <v>117593</v>
      </c>
      <c r="D48" s="80">
        <f t="shared" si="2"/>
        <v>117195</v>
      </c>
      <c r="E48" s="80">
        <f t="shared" si="2"/>
        <v>107744</v>
      </c>
      <c r="F48" s="80">
        <f t="shared" si="2"/>
        <v>107744</v>
      </c>
      <c r="G48" s="80">
        <f t="shared" si="2"/>
        <v>92968</v>
      </c>
      <c r="H48" s="80">
        <f t="shared" si="2"/>
        <v>88043</v>
      </c>
      <c r="I48" s="80">
        <f t="shared" si="2"/>
        <v>78193</v>
      </c>
      <c r="J48" s="80">
        <f t="shared" si="2"/>
        <v>73026</v>
      </c>
      <c r="K48" s="80">
        <f t="shared" si="2"/>
        <v>37752</v>
      </c>
      <c r="L48" s="80">
        <f t="shared" si="2"/>
        <v>63257</v>
      </c>
      <c r="M48" s="80">
        <f t="shared" si="2"/>
        <v>70826</v>
      </c>
      <c r="N48" s="80">
        <f t="shared" si="2"/>
        <v>70721</v>
      </c>
      <c r="O48" s="80">
        <f t="shared" si="2"/>
        <v>70392.83</v>
      </c>
      <c r="P48" s="80">
        <f t="shared" si="2"/>
        <v>63500</v>
      </c>
      <c r="Q48" s="80">
        <f t="shared" si="2"/>
        <v>65980</v>
      </c>
      <c r="R48" s="80">
        <f t="shared" si="2"/>
        <v>54641.599999999999</v>
      </c>
      <c r="S48" s="80">
        <f t="shared" si="2"/>
        <v>58494</v>
      </c>
      <c r="T48" s="80">
        <f t="shared" si="2"/>
        <v>53568</v>
      </c>
      <c r="U48" s="80">
        <f t="shared" si="2"/>
        <v>80971</v>
      </c>
      <c r="V48" s="80">
        <f t="shared" si="2"/>
        <v>3000</v>
      </c>
      <c r="W48" s="80">
        <f t="shared" si="2"/>
        <v>6240</v>
      </c>
    </row>
    <row r="49" spans="1:23" x14ac:dyDescent="0.2">
      <c r="A49" s="79" t="s">
        <v>52</v>
      </c>
      <c r="B49" s="80">
        <f t="shared" ref="B49:W49" si="3">MIN(B2:B42)</f>
        <v>31000</v>
      </c>
      <c r="C49" s="80">
        <f t="shared" si="3"/>
        <v>65537</v>
      </c>
      <c r="D49" s="80">
        <f t="shared" si="3"/>
        <v>29000</v>
      </c>
      <c r="E49" s="80">
        <f t="shared" si="3"/>
        <v>61615</v>
      </c>
      <c r="F49" s="80">
        <f t="shared" si="3"/>
        <v>61496</v>
      </c>
      <c r="G49" s="80">
        <f t="shared" si="3"/>
        <v>44943.86</v>
      </c>
      <c r="H49" s="80">
        <f t="shared" si="3"/>
        <v>44091.06</v>
      </c>
      <c r="I49" s="80">
        <f t="shared" si="3"/>
        <v>56222</v>
      </c>
      <c r="J49" s="80">
        <f t="shared" si="3"/>
        <v>49368</v>
      </c>
      <c r="K49" s="80">
        <f t="shared" si="3"/>
        <v>32697.599999999999</v>
      </c>
      <c r="L49" s="80">
        <f t="shared" si="3"/>
        <v>39140</v>
      </c>
      <c r="M49" s="80">
        <f t="shared" si="3"/>
        <v>49537</v>
      </c>
      <c r="N49" s="80">
        <f t="shared" si="3"/>
        <v>49037</v>
      </c>
      <c r="O49" s="80">
        <f t="shared" si="3"/>
        <v>47361</v>
      </c>
      <c r="P49" s="80">
        <f t="shared" si="3"/>
        <v>43238</v>
      </c>
      <c r="Q49" s="80">
        <f t="shared" si="3"/>
        <v>39446</v>
      </c>
      <c r="R49" s="80">
        <f t="shared" si="3"/>
        <v>48755.199999999997</v>
      </c>
      <c r="S49" s="80">
        <f t="shared" si="3"/>
        <v>20358</v>
      </c>
      <c r="T49" s="80">
        <f t="shared" si="3"/>
        <v>16965</v>
      </c>
      <c r="U49" s="80">
        <f t="shared" si="3"/>
        <v>55580</v>
      </c>
      <c r="V49" s="80">
        <f t="shared" si="3"/>
        <v>200</v>
      </c>
      <c r="W49" s="80">
        <f t="shared" si="3"/>
        <v>2300</v>
      </c>
    </row>
    <row r="50" spans="1:23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</sheetData>
  <mergeCells count="2">
    <mergeCell ref="A43:C43"/>
    <mergeCell ref="A44:C44"/>
  </mergeCells>
  <pageMargins left="0.25" right="0.25" top="0.75" bottom="0.75" header="0.3" footer="0.3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8832-E55C-4253-8435-BB7E1ADBA8DF}">
  <sheetPr>
    <pageSetUpPr fitToPage="1"/>
  </sheetPr>
  <dimension ref="A1:Z51"/>
  <sheetViews>
    <sheetView zoomScaleNormal="100" workbookViewId="0">
      <pane ySplit="1" topLeftCell="A12" activePane="bottomLeft" state="frozen"/>
      <selection activeCell="R47" sqref="R47"/>
      <selection pane="bottomLeft" activeCell="Z13" sqref="Z13"/>
    </sheetView>
  </sheetViews>
  <sheetFormatPr defaultRowHeight="12.75" x14ac:dyDescent="0.2"/>
  <cols>
    <col min="1" max="1" width="18.7109375" style="52" bestFit="1" customWidth="1"/>
    <col min="2" max="2" width="8.5703125" style="52" bestFit="1" customWidth="1"/>
    <col min="3" max="5" width="7.42578125" style="52" bestFit="1" customWidth="1"/>
    <col min="6" max="6" width="10.85546875" style="52" bestFit="1" customWidth="1"/>
    <col min="7" max="7" width="6.42578125" style="52" bestFit="1" customWidth="1"/>
    <col min="8" max="8" width="6.5703125" style="52" bestFit="1" customWidth="1"/>
    <col min="9" max="9" width="8.5703125" style="52" bestFit="1" customWidth="1"/>
    <col min="10" max="10" width="7.85546875" style="52" bestFit="1" customWidth="1"/>
    <col min="11" max="11" width="6.42578125" style="52" bestFit="1" customWidth="1"/>
    <col min="12" max="12" width="7.140625" style="52" bestFit="1" customWidth="1"/>
    <col min="13" max="13" width="8.5703125" style="52" bestFit="1" customWidth="1"/>
    <col min="14" max="16" width="10.85546875" style="52" bestFit="1" customWidth="1"/>
    <col min="17" max="17" width="9.85546875" style="52" bestFit="1" customWidth="1"/>
    <col min="18" max="18" width="7.28515625" style="52" bestFit="1" customWidth="1"/>
    <col min="19" max="20" width="9.85546875" style="52" bestFit="1" customWidth="1"/>
    <col min="21" max="24" width="7.7109375" style="52" bestFit="1" customWidth="1"/>
    <col min="25" max="25" width="9.140625" style="52"/>
    <col min="26" max="26" width="17" style="52" bestFit="1" customWidth="1"/>
    <col min="27" max="16384" width="9.140625" style="52"/>
  </cols>
  <sheetData>
    <row r="1" spans="1:26" ht="120" x14ac:dyDescent="0.2">
      <c r="A1" s="58">
        <v>2019</v>
      </c>
      <c r="B1" s="50" t="s">
        <v>14</v>
      </c>
      <c r="C1" s="50" t="s">
        <v>15</v>
      </c>
      <c r="D1" s="50" t="s">
        <v>16</v>
      </c>
      <c r="E1" s="50" t="s">
        <v>17</v>
      </c>
      <c r="F1" s="50" t="s">
        <v>18</v>
      </c>
      <c r="G1" s="50" t="s">
        <v>19</v>
      </c>
      <c r="H1" s="50" t="s">
        <v>20</v>
      </c>
      <c r="I1" s="50" t="s">
        <v>21</v>
      </c>
      <c r="J1" s="50" t="s">
        <v>103</v>
      </c>
      <c r="K1" s="50" t="s">
        <v>104</v>
      </c>
      <c r="L1" s="50" t="s">
        <v>73</v>
      </c>
      <c r="M1" s="50" t="s">
        <v>22</v>
      </c>
      <c r="N1" s="50" t="s">
        <v>23</v>
      </c>
      <c r="O1" s="50" t="s">
        <v>24</v>
      </c>
      <c r="P1" s="50" t="s">
        <v>25</v>
      </c>
      <c r="Q1" s="50" t="s">
        <v>26</v>
      </c>
      <c r="R1" s="50" t="s">
        <v>156</v>
      </c>
      <c r="S1" s="50" t="s">
        <v>106</v>
      </c>
      <c r="T1" s="50" t="s">
        <v>132</v>
      </c>
      <c r="U1" s="50" t="s">
        <v>84</v>
      </c>
      <c r="V1" s="50" t="s">
        <v>66</v>
      </c>
      <c r="W1" s="50" t="s">
        <v>122</v>
      </c>
      <c r="X1" s="50" t="s">
        <v>121</v>
      </c>
    </row>
    <row r="2" spans="1:26" x14ac:dyDescent="0.2">
      <c r="A2" s="75" t="s">
        <v>126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Z2" s="92"/>
    </row>
    <row r="3" spans="1:26" x14ac:dyDescent="0.2">
      <c r="A3" s="75" t="s">
        <v>83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Z3" s="92"/>
    </row>
    <row r="4" spans="1:26" x14ac:dyDescent="0.2">
      <c r="A4" s="75" t="s">
        <v>27</v>
      </c>
      <c r="B4" s="76">
        <v>88343.62</v>
      </c>
      <c r="C4" s="76">
        <v>85663.62</v>
      </c>
      <c r="D4" s="76" t="s">
        <v>116</v>
      </c>
      <c r="E4" s="76" t="s">
        <v>116</v>
      </c>
      <c r="F4" s="76">
        <v>78163.62</v>
      </c>
      <c r="G4" s="76">
        <v>74163.62</v>
      </c>
      <c r="H4" s="76">
        <v>72163.62</v>
      </c>
      <c r="I4" s="76">
        <v>70663.62</v>
      </c>
      <c r="J4" s="76">
        <v>68663.62</v>
      </c>
      <c r="K4" s="76" t="s">
        <v>116</v>
      </c>
      <c r="L4" s="76">
        <v>58586.01</v>
      </c>
      <c r="M4" s="76">
        <v>68163.62</v>
      </c>
      <c r="N4" s="76" t="s">
        <v>116</v>
      </c>
      <c r="O4" s="76">
        <v>65843.62</v>
      </c>
      <c r="P4" s="76">
        <v>61226.1</v>
      </c>
      <c r="Q4" s="76">
        <v>54454.32</v>
      </c>
      <c r="R4" s="76" t="s">
        <v>116</v>
      </c>
      <c r="S4" s="76" t="s">
        <v>116</v>
      </c>
      <c r="T4" s="76" t="s">
        <v>116</v>
      </c>
      <c r="U4" s="76">
        <v>68163.62</v>
      </c>
      <c r="V4" s="76" t="s">
        <v>116</v>
      </c>
      <c r="W4" s="76">
        <v>500</v>
      </c>
      <c r="Z4" s="128" t="s">
        <v>243</v>
      </c>
    </row>
    <row r="5" spans="1:26" x14ac:dyDescent="0.2">
      <c r="A5" s="75" t="s">
        <v>124</v>
      </c>
      <c r="B5" s="76">
        <v>128058</v>
      </c>
      <c r="C5" s="76">
        <v>75293</v>
      </c>
      <c r="D5" s="76" t="s">
        <v>116</v>
      </c>
      <c r="E5" s="76" t="s">
        <v>116</v>
      </c>
      <c r="F5" s="76">
        <v>70083</v>
      </c>
      <c r="G5" s="76">
        <v>59334</v>
      </c>
      <c r="H5" s="76" t="s">
        <v>116</v>
      </c>
      <c r="I5" s="76">
        <v>55119</v>
      </c>
      <c r="J5" s="76" t="s">
        <v>116</v>
      </c>
      <c r="K5" s="76" t="s">
        <v>116</v>
      </c>
      <c r="L5" s="76" t="s">
        <v>116</v>
      </c>
      <c r="M5" s="76" t="s">
        <v>116</v>
      </c>
      <c r="N5" s="76" t="s">
        <v>116</v>
      </c>
      <c r="O5" s="76" t="s">
        <v>116</v>
      </c>
      <c r="P5" s="76" t="s">
        <v>116</v>
      </c>
      <c r="Q5" s="76">
        <v>53023</v>
      </c>
      <c r="R5" s="76" t="s">
        <v>116</v>
      </c>
      <c r="S5" s="76" t="s">
        <v>116</v>
      </c>
      <c r="T5" s="76" t="s">
        <v>116</v>
      </c>
      <c r="U5" s="76" t="s">
        <v>116</v>
      </c>
      <c r="V5" s="76">
        <v>450</v>
      </c>
      <c r="W5" s="76" t="s">
        <v>116</v>
      </c>
    </row>
    <row r="6" spans="1:26" ht="25.5" x14ac:dyDescent="0.2">
      <c r="A6" s="77" t="s">
        <v>49</v>
      </c>
      <c r="B6" s="76">
        <v>95000</v>
      </c>
      <c r="C6" s="76">
        <v>90000</v>
      </c>
      <c r="D6" s="76">
        <v>92000</v>
      </c>
      <c r="E6" s="76">
        <v>88000</v>
      </c>
      <c r="F6" s="76">
        <v>79040</v>
      </c>
      <c r="G6" s="76">
        <v>74880</v>
      </c>
      <c r="H6" s="76">
        <v>62400</v>
      </c>
      <c r="I6" s="76" t="s">
        <v>116</v>
      </c>
      <c r="J6" s="76">
        <v>58240</v>
      </c>
      <c r="K6" s="76" t="s">
        <v>116</v>
      </c>
      <c r="L6" s="76">
        <v>72800</v>
      </c>
      <c r="M6" s="76" t="s">
        <v>116</v>
      </c>
      <c r="N6" s="76" t="s">
        <v>116</v>
      </c>
      <c r="O6" s="76" t="s">
        <v>116</v>
      </c>
      <c r="P6" s="76" t="s">
        <v>116</v>
      </c>
      <c r="Q6" s="76">
        <v>54080</v>
      </c>
      <c r="R6" s="76" t="s">
        <v>116</v>
      </c>
      <c r="S6" s="76" t="s">
        <v>116</v>
      </c>
      <c r="T6" s="76">
        <v>49920</v>
      </c>
      <c r="U6" s="76">
        <v>64031.55</v>
      </c>
      <c r="V6" s="76" t="s">
        <v>116</v>
      </c>
      <c r="W6" s="76">
        <v>4160</v>
      </c>
    </row>
    <row r="7" spans="1:26" x14ac:dyDescent="0.2">
      <c r="A7" s="75" t="s">
        <v>10</v>
      </c>
      <c r="B7" s="76">
        <v>154806.07999999999</v>
      </c>
      <c r="C7" s="76">
        <v>114168.08</v>
      </c>
      <c r="D7" s="76" t="s">
        <v>116</v>
      </c>
      <c r="E7" s="76">
        <v>104606.32</v>
      </c>
      <c r="F7" s="76">
        <v>104606.32</v>
      </c>
      <c r="G7" s="76">
        <v>90260.04</v>
      </c>
      <c r="H7" s="76">
        <v>80696.98</v>
      </c>
      <c r="I7" s="76">
        <v>75916.099999999991</v>
      </c>
      <c r="J7" s="76" t="s">
        <v>116</v>
      </c>
      <c r="K7" s="76" t="s">
        <v>116</v>
      </c>
      <c r="L7" s="76">
        <v>64021.5</v>
      </c>
      <c r="M7" s="76" t="s">
        <v>116</v>
      </c>
      <c r="N7" s="76" t="s">
        <v>116</v>
      </c>
      <c r="O7" s="76" t="s">
        <v>116</v>
      </c>
      <c r="P7" s="76" t="s">
        <v>116</v>
      </c>
      <c r="Q7" s="76">
        <v>71134.960000000006</v>
      </c>
      <c r="R7" s="76" t="s">
        <v>116</v>
      </c>
      <c r="S7" s="76" t="s">
        <v>116</v>
      </c>
      <c r="T7" s="76">
        <v>52008.06</v>
      </c>
      <c r="U7" s="76" t="s">
        <v>116</v>
      </c>
      <c r="V7" s="76" t="s">
        <v>116</v>
      </c>
      <c r="W7" s="76" t="s">
        <v>116</v>
      </c>
    </row>
    <row r="8" spans="1:26" x14ac:dyDescent="0.2">
      <c r="A8" s="75" t="s">
        <v>29</v>
      </c>
      <c r="B8" s="76">
        <v>68741</v>
      </c>
      <c r="C8" s="76" t="s">
        <v>116</v>
      </c>
      <c r="D8" s="76">
        <v>64656</v>
      </c>
      <c r="E8" s="76" t="s">
        <v>116</v>
      </c>
      <c r="F8" s="76">
        <v>61873</v>
      </c>
      <c r="G8" s="76" t="s">
        <v>116</v>
      </c>
      <c r="H8" s="76">
        <v>58005</v>
      </c>
      <c r="I8" s="76" t="s">
        <v>116</v>
      </c>
      <c r="J8" s="76">
        <v>53369</v>
      </c>
      <c r="K8" s="76">
        <v>24960</v>
      </c>
      <c r="L8" s="76">
        <v>33280</v>
      </c>
      <c r="M8" s="76" t="s">
        <v>116</v>
      </c>
      <c r="N8" s="76" t="s">
        <v>116</v>
      </c>
      <c r="O8" s="76" t="s">
        <v>116</v>
      </c>
      <c r="P8" s="76">
        <v>52590</v>
      </c>
      <c r="Q8" s="76" t="s">
        <v>116</v>
      </c>
      <c r="R8" s="76" t="s">
        <v>116</v>
      </c>
      <c r="S8" s="76" t="s">
        <v>116</v>
      </c>
      <c r="T8" s="76">
        <v>37000</v>
      </c>
      <c r="U8" s="76">
        <v>52596</v>
      </c>
      <c r="V8" s="76">
        <v>600</v>
      </c>
      <c r="W8" s="76">
        <v>779</v>
      </c>
    </row>
    <row r="9" spans="1:26" x14ac:dyDescent="0.2">
      <c r="A9" s="75" t="s">
        <v>125</v>
      </c>
      <c r="B9" s="76">
        <v>104487</v>
      </c>
      <c r="C9" s="76">
        <v>90397</v>
      </c>
      <c r="D9" s="76" t="s">
        <v>116</v>
      </c>
      <c r="E9" s="76" t="s">
        <v>116</v>
      </c>
      <c r="F9" s="76">
        <v>84013</v>
      </c>
      <c r="G9" s="76">
        <v>74873</v>
      </c>
      <c r="H9" s="76">
        <v>73634</v>
      </c>
      <c r="I9" s="76" t="s">
        <v>116</v>
      </c>
      <c r="J9" s="76" t="s">
        <v>116</v>
      </c>
      <c r="K9" s="76" t="s">
        <v>116</v>
      </c>
      <c r="L9" s="76" t="s">
        <v>116</v>
      </c>
      <c r="M9" s="76" t="s">
        <v>116</v>
      </c>
      <c r="N9" s="76" t="s">
        <v>116</v>
      </c>
      <c r="O9" s="76" t="s">
        <v>116</v>
      </c>
      <c r="P9" s="76" t="s">
        <v>116</v>
      </c>
      <c r="Q9" s="76">
        <v>61976</v>
      </c>
      <c r="R9" s="76" t="s">
        <v>116</v>
      </c>
      <c r="S9" s="76" t="s">
        <v>116</v>
      </c>
      <c r="T9" s="76">
        <v>47313</v>
      </c>
      <c r="U9" s="76" t="s">
        <v>116</v>
      </c>
      <c r="V9" s="76" t="s">
        <v>116</v>
      </c>
      <c r="W9" s="76" t="s">
        <v>116</v>
      </c>
    </row>
    <row r="10" spans="1:26" x14ac:dyDescent="0.2">
      <c r="A10" s="129" t="s">
        <v>222</v>
      </c>
      <c r="B10" s="76" t="s">
        <v>116</v>
      </c>
      <c r="C10" s="76" t="s">
        <v>116</v>
      </c>
      <c r="D10" s="76" t="s">
        <v>116</v>
      </c>
      <c r="E10" s="76" t="s">
        <v>116</v>
      </c>
      <c r="F10" s="76" t="s">
        <v>116</v>
      </c>
      <c r="G10" s="76" t="s">
        <v>116</v>
      </c>
      <c r="H10" s="76" t="s">
        <v>116</v>
      </c>
      <c r="I10" s="76" t="s">
        <v>116</v>
      </c>
      <c r="J10" s="76" t="s">
        <v>116</v>
      </c>
      <c r="K10" s="76" t="s">
        <v>116</v>
      </c>
      <c r="L10" s="76" t="s">
        <v>116</v>
      </c>
      <c r="M10" s="76" t="s">
        <v>116</v>
      </c>
      <c r="N10" s="76" t="s">
        <v>116</v>
      </c>
      <c r="O10" s="76" t="s">
        <v>116</v>
      </c>
      <c r="P10" s="76" t="s">
        <v>116</v>
      </c>
      <c r="Q10" s="76" t="s">
        <v>116</v>
      </c>
      <c r="R10" s="76" t="s">
        <v>116</v>
      </c>
      <c r="S10" s="76" t="s">
        <v>116</v>
      </c>
      <c r="T10" s="76" t="s">
        <v>116</v>
      </c>
      <c r="U10" s="76" t="s">
        <v>116</v>
      </c>
      <c r="V10" s="76" t="s">
        <v>116</v>
      </c>
      <c r="W10" s="76">
        <v>5000</v>
      </c>
    </row>
    <row r="11" spans="1:26" x14ac:dyDescent="0.2">
      <c r="A11" s="75" t="s">
        <v>30</v>
      </c>
      <c r="B11" s="76">
        <v>65970</v>
      </c>
      <c r="C11" s="76" t="s">
        <v>116</v>
      </c>
      <c r="D11" s="76">
        <v>62070</v>
      </c>
      <c r="E11" s="76">
        <v>58169</v>
      </c>
      <c r="F11" s="76" t="s">
        <v>116</v>
      </c>
      <c r="G11" s="76">
        <v>56643</v>
      </c>
      <c r="H11" s="76" t="s">
        <v>116</v>
      </c>
      <c r="I11" s="76" t="s">
        <v>116</v>
      </c>
      <c r="J11" s="76">
        <v>55965</v>
      </c>
      <c r="K11" s="76" t="s">
        <v>116</v>
      </c>
      <c r="L11" s="76" t="s">
        <v>116</v>
      </c>
      <c r="M11" s="76">
        <v>52471</v>
      </c>
      <c r="N11" s="76">
        <v>52471</v>
      </c>
      <c r="O11" s="76">
        <v>52471</v>
      </c>
      <c r="P11" s="76">
        <v>52471</v>
      </c>
      <c r="Q11" s="76">
        <v>49818</v>
      </c>
      <c r="R11" s="76" t="s">
        <v>116</v>
      </c>
      <c r="S11" s="76">
        <v>22880</v>
      </c>
      <c r="T11" s="76" t="s">
        <v>116</v>
      </c>
      <c r="U11" s="76">
        <v>52471</v>
      </c>
      <c r="V11" s="76" t="s">
        <v>116</v>
      </c>
      <c r="W11" s="76">
        <v>3494</v>
      </c>
    </row>
    <row r="12" spans="1:26" x14ac:dyDescent="0.2">
      <c r="A12" s="130" t="s">
        <v>244</v>
      </c>
      <c r="B12" s="131">
        <v>80871</v>
      </c>
      <c r="C12" s="131" t="s">
        <v>116</v>
      </c>
      <c r="D12" s="131">
        <v>74940</v>
      </c>
      <c r="E12" s="131">
        <v>71226</v>
      </c>
      <c r="F12" s="131">
        <v>70165</v>
      </c>
      <c r="G12" s="131">
        <v>67581</v>
      </c>
      <c r="H12" s="131">
        <v>66520</v>
      </c>
      <c r="I12" s="131" t="s">
        <v>116</v>
      </c>
      <c r="J12" s="131" t="s">
        <v>116</v>
      </c>
      <c r="K12" s="131" t="s">
        <v>116</v>
      </c>
      <c r="L12" s="131">
        <v>39140</v>
      </c>
      <c r="M12" s="131" t="s">
        <v>116</v>
      </c>
      <c r="N12" s="131">
        <v>62435</v>
      </c>
      <c r="O12" s="131">
        <v>51000</v>
      </c>
      <c r="P12" s="131">
        <v>46000</v>
      </c>
      <c r="Q12" s="131">
        <v>41000</v>
      </c>
      <c r="R12" s="131" t="s">
        <v>116</v>
      </c>
      <c r="S12" s="131" t="s">
        <v>116</v>
      </c>
      <c r="T12" s="131">
        <v>48542</v>
      </c>
      <c r="U12" s="131">
        <v>64935</v>
      </c>
      <c r="V12" s="131" t="s">
        <v>116</v>
      </c>
      <c r="W12" s="131">
        <v>2750</v>
      </c>
      <c r="Z12" s="132" t="s">
        <v>245</v>
      </c>
    </row>
    <row r="13" spans="1:26" x14ac:dyDescent="0.2">
      <c r="A13" s="75" t="s">
        <v>31</v>
      </c>
      <c r="B13" s="76">
        <v>114796</v>
      </c>
      <c r="C13" s="76">
        <v>101577</v>
      </c>
      <c r="D13" s="76" t="s">
        <v>116</v>
      </c>
      <c r="E13" s="76">
        <v>96460</v>
      </c>
      <c r="F13" s="76">
        <v>84554</v>
      </c>
      <c r="G13" s="76">
        <v>80745</v>
      </c>
      <c r="H13" s="76">
        <v>75100</v>
      </c>
      <c r="I13" s="76">
        <v>67294</v>
      </c>
      <c r="J13" s="76">
        <v>70899</v>
      </c>
      <c r="K13" s="76" t="s">
        <v>116</v>
      </c>
      <c r="L13" s="76" t="s">
        <v>116</v>
      </c>
      <c r="M13" s="76">
        <v>66264</v>
      </c>
      <c r="N13" s="76">
        <v>58609</v>
      </c>
      <c r="O13" s="76">
        <v>58609</v>
      </c>
      <c r="P13" s="76">
        <v>54607</v>
      </c>
      <c r="Q13" s="76">
        <v>52710</v>
      </c>
      <c r="R13" s="76" t="s">
        <v>116</v>
      </c>
      <c r="S13" s="76" t="s">
        <v>116</v>
      </c>
      <c r="T13" s="76">
        <v>46346</v>
      </c>
      <c r="U13" s="76">
        <v>66264</v>
      </c>
      <c r="V13" s="76">
        <v>650</v>
      </c>
      <c r="W13" s="76">
        <v>4635</v>
      </c>
    </row>
    <row r="14" spans="1:26" x14ac:dyDescent="0.2">
      <c r="A14" s="75" t="s">
        <v>32</v>
      </c>
      <c r="B14" s="76">
        <v>71945</v>
      </c>
      <c r="C14" s="76">
        <v>65627</v>
      </c>
      <c r="D14" s="76" t="s">
        <v>116</v>
      </c>
      <c r="E14" s="76">
        <v>60267</v>
      </c>
      <c r="F14" s="76" t="s">
        <v>116</v>
      </c>
      <c r="G14" s="76">
        <v>60267</v>
      </c>
      <c r="H14" s="76">
        <v>57295</v>
      </c>
      <c r="I14" s="76" t="s">
        <v>116</v>
      </c>
      <c r="J14" s="76">
        <v>56587</v>
      </c>
      <c r="K14" s="76" t="s">
        <v>116</v>
      </c>
      <c r="L14" s="76" t="s">
        <v>116</v>
      </c>
      <c r="M14" s="76">
        <v>53587</v>
      </c>
      <c r="N14" s="76">
        <v>53587</v>
      </c>
      <c r="O14" s="76">
        <v>53587</v>
      </c>
      <c r="P14" s="76">
        <v>53587</v>
      </c>
      <c r="Q14" s="76">
        <v>52587</v>
      </c>
      <c r="R14" s="76" t="s">
        <v>116</v>
      </c>
      <c r="S14" s="76" t="s">
        <v>116</v>
      </c>
      <c r="T14" s="76">
        <v>40156</v>
      </c>
      <c r="U14" s="76">
        <v>64304</v>
      </c>
      <c r="V14" s="76">
        <v>800</v>
      </c>
      <c r="W14" s="60">
        <v>3000</v>
      </c>
    </row>
    <row r="15" spans="1:26" x14ac:dyDescent="0.2">
      <c r="A15" s="129" t="s">
        <v>223</v>
      </c>
      <c r="B15" s="76" t="s">
        <v>116</v>
      </c>
      <c r="C15" s="76" t="s">
        <v>116</v>
      </c>
      <c r="D15" s="76" t="s">
        <v>116</v>
      </c>
      <c r="E15" s="76" t="s">
        <v>116</v>
      </c>
      <c r="F15" s="76" t="s">
        <v>116</v>
      </c>
      <c r="G15" s="76" t="s">
        <v>116</v>
      </c>
      <c r="H15" s="76" t="s">
        <v>116</v>
      </c>
      <c r="I15" s="76" t="s">
        <v>116</v>
      </c>
      <c r="J15" s="76" t="s">
        <v>116</v>
      </c>
      <c r="K15" s="76" t="s">
        <v>116</v>
      </c>
      <c r="L15" s="76" t="s">
        <v>116</v>
      </c>
      <c r="M15" s="76" t="s">
        <v>116</v>
      </c>
      <c r="N15" s="76" t="s">
        <v>116</v>
      </c>
      <c r="O15" s="76" t="s">
        <v>116</v>
      </c>
      <c r="P15" s="76" t="s">
        <v>116</v>
      </c>
      <c r="Q15" s="76" t="s">
        <v>116</v>
      </c>
      <c r="R15" s="76" t="s">
        <v>116</v>
      </c>
      <c r="S15" s="76" t="s">
        <v>116</v>
      </c>
      <c r="T15" s="76" t="s">
        <v>116</v>
      </c>
      <c r="U15" s="76" t="s">
        <v>116</v>
      </c>
      <c r="V15" s="76" t="s">
        <v>116</v>
      </c>
      <c r="W15" s="60">
        <v>4700</v>
      </c>
    </row>
    <row r="16" spans="1:26" x14ac:dyDescent="0.2">
      <c r="A16" s="75" t="s">
        <v>33</v>
      </c>
      <c r="B16" s="76">
        <v>70496</v>
      </c>
      <c r="C16" s="76">
        <v>65496</v>
      </c>
      <c r="D16" s="76" t="s">
        <v>116</v>
      </c>
      <c r="E16" s="76">
        <v>62496</v>
      </c>
      <c r="F16" s="76">
        <v>59496</v>
      </c>
      <c r="G16" s="76">
        <v>56496</v>
      </c>
      <c r="H16" s="76">
        <v>55496</v>
      </c>
      <c r="I16" s="76" t="s">
        <v>116</v>
      </c>
      <c r="J16" s="76">
        <v>56996</v>
      </c>
      <c r="K16" s="76" t="s">
        <v>116</v>
      </c>
      <c r="L16" s="76" t="s">
        <v>116</v>
      </c>
      <c r="M16" s="76">
        <v>53496</v>
      </c>
      <c r="N16" s="76">
        <v>51996</v>
      </c>
      <c r="O16" s="76">
        <v>50496</v>
      </c>
      <c r="P16" s="76">
        <v>47559</v>
      </c>
      <c r="Q16" s="76">
        <v>44764</v>
      </c>
      <c r="R16" s="76" t="s">
        <v>116</v>
      </c>
      <c r="S16" s="76">
        <v>42815</v>
      </c>
      <c r="T16" s="76" t="s">
        <v>116</v>
      </c>
      <c r="U16" s="76">
        <v>53496</v>
      </c>
      <c r="V16" s="76" t="s">
        <v>116</v>
      </c>
      <c r="W16" s="76">
        <v>3500</v>
      </c>
    </row>
    <row r="17" spans="1:24" x14ac:dyDescent="0.2">
      <c r="A17" s="75" t="s">
        <v>127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76"/>
    </row>
    <row r="18" spans="1:24" x14ac:dyDescent="0.2">
      <c r="A18" s="75" t="s">
        <v>34</v>
      </c>
      <c r="B18" s="76">
        <v>86650.72</v>
      </c>
      <c r="C18" s="76" t="s">
        <v>116</v>
      </c>
      <c r="D18" s="76">
        <v>83783.44</v>
      </c>
      <c r="E18" s="76">
        <v>79250.86</v>
      </c>
      <c r="F18" s="76">
        <v>76875.240000000005</v>
      </c>
      <c r="G18" s="76">
        <v>75179.78</v>
      </c>
      <c r="H18" s="76">
        <v>70878.080000000002</v>
      </c>
      <c r="I18" s="76">
        <v>66577.16</v>
      </c>
      <c r="J18" s="76" t="s">
        <v>116</v>
      </c>
      <c r="K18" s="76" t="s">
        <v>116</v>
      </c>
      <c r="L18" s="76" t="s">
        <v>116</v>
      </c>
      <c r="M18" s="76" t="s">
        <v>116</v>
      </c>
      <c r="N18" s="76" t="s">
        <v>116</v>
      </c>
      <c r="O18" s="76">
        <v>62774.92</v>
      </c>
      <c r="P18" s="76">
        <v>56541.68</v>
      </c>
      <c r="Q18" s="76">
        <v>50088.480000000003</v>
      </c>
      <c r="R18" s="76" t="s">
        <v>116</v>
      </c>
      <c r="S18" s="76" t="s">
        <v>116</v>
      </c>
      <c r="T18" s="76">
        <v>46794.02</v>
      </c>
      <c r="U18" s="76">
        <v>50088</v>
      </c>
      <c r="V18" s="76">
        <v>200</v>
      </c>
      <c r="W18" s="76" t="s">
        <v>116</v>
      </c>
    </row>
    <row r="19" spans="1:24" x14ac:dyDescent="0.2">
      <c r="A19" s="130" t="s">
        <v>135</v>
      </c>
      <c r="B19" s="133">
        <v>120702</v>
      </c>
      <c r="C19" s="131">
        <v>112537</v>
      </c>
      <c r="D19" s="131">
        <v>117195</v>
      </c>
      <c r="E19" s="131">
        <v>103537</v>
      </c>
      <c r="F19" s="76">
        <v>93857.83</v>
      </c>
      <c r="G19" s="76">
        <v>85161.83</v>
      </c>
      <c r="H19" s="76">
        <v>77518.83</v>
      </c>
      <c r="I19" s="76">
        <v>73497.83</v>
      </c>
      <c r="J19" s="76">
        <v>72692.83</v>
      </c>
      <c r="K19" s="76" t="s">
        <v>116</v>
      </c>
      <c r="L19" s="76" t="s">
        <v>116</v>
      </c>
      <c r="M19" s="76" t="s">
        <v>116</v>
      </c>
      <c r="N19" s="76" t="s">
        <v>116</v>
      </c>
      <c r="O19" s="76">
        <v>70392.83</v>
      </c>
      <c r="P19" s="131">
        <v>47651</v>
      </c>
      <c r="Q19" s="131">
        <v>39446</v>
      </c>
      <c r="R19" s="131" t="s">
        <v>116</v>
      </c>
      <c r="S19" s="131" t="s">
        <v>116</v>
      </c>
      <c r="T19" s="131" t="s">
        <v>116</v>
      </c>
      <c r="U19" s="131">
        <v>74801</v>
      </c>
      <c r="V19" s="134">
        <v>900</v>
      </c>
      <c r="W19" s="134">
        <v>2300</v>
      </c>
    </row>
    <row r="20" spans="1:24" x14ac:dyDescent="0.2">
      <c r="A20" s="77" t="s">
        <v>157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1:24" x14ac:dyDescent="0.2">
      <c r="A21" s="77" t="s">
        <v>212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4" x14ac:dyDescent="0.2">
      <c r="A22" s="75" t="s">
        <v>36</v>
      </c>
      <c r="B22" s="76">
        <v>75000</v>
      </c>
      <c r="C22" s="76">
        <v>68500</v>
      </c>
      <c r="D22" s="76" t="s">
        <v>116</v>
      </c>
      <c r="E22" s="76" t="s">
        <v>116</v>
      </c>
      <c r="F22" s="76">
        <v>64500</v>
      </c>
      <c r="G22" s="76">
        <v>61500</v>
      </c>
      <c r="H22" s="76">
        <v>58500</v>
      </c>
      <c r="I22" s="76" t="s">
        <v>116</v>
      </c>
      <c r="J22" s="76" t="s">
        <v>116</v>
      </c>
      <c r="K22" s="76" t="s">
        <v>116</v>
      </c>
      <c r="L22" s="76" t="s">
        <v>116</v>
      </c>
      <c r="M22" s="76">
        <v>56500</v>
      </c>
      <c r="N22" s="76">
        <v>56500</v>
      </c>
      <c r="O22" s="76">
        <v>56500</v>
      </c>
      <c r="P22" s="76">
        <v>56500</v>
      </c>
      <c r="Q22" s="76">
        <v>50418.5</v>
      </c>
      <c r="R22" s="76" t="s">
        <v>116</v>
      </c>
      <c r="S22" s="76" t="s">
        <v>116</v>
      </c>
      <c r="T22" s="76">
        <v>38110</v>
      </c>
      <c r="U22" s="76">
        <v>58000</v>
      </c>
      <c r="V22" s="76">
        <v>600</v>
      </c>
      <c r="W22" s="76" t="s">
        <v>116</v>
      </c>
      <c r="X22" s="17"/>
    </row>
    <row r="23" spans="1:24" x14ac:dyDescent="0.2">
      <c r="A23" s="75" t="s">
        <v>37</v>
      </c>
      <c r="B23" s="76">
        <v>57069</v>
      </c>
      <c r="C23" s="76">
        <v>52781</v>
      </c>
      <c r="D23" s="76" t="s">
        <v>116</v>
      </c>
      <c r="E23" s="76" t="s">
        <v>116</v>
      </c>
      <c r="F23" s="76" t="s">
        <v>116</v>
      </c>
      <c r="G23" s="76">
        <v>50148</v>
      </c>
      <c r="H23" s="76">
        <v>49108</v>
      </c>
      <c r="I23" s="76" t="s">
        <v>116</v>
      </c>
      <c r="J23" s="76" t="s">
        <v>116</v>
      </c>
      <c r="K23" s="76" t="s">
        <v>116</v>
      </c>
      <c r="L23" s="76" t="s">
        <v>116</v>
      </c>
      <c r="M23" s="76">
        <v>47537</v>
      </c>
      <c r="N23" s="76">
        <v>47537</v>
      </c>
      <c r="O23" s="76">
        <v>45288</v>
      </c>
      <c r="P23" s="76">
        <v>43044</v>
      </c>
      <c r="Q23" s="76">
        <v>40800</v>
      </c>
      <c r="R23" s="76" t="s">
        <v>116</v>
      </c>
      <c r="S23" s="76" t="s">
        <v>116</v>
      </c>
      <c r="T23" s="76">
        <v>7057.95</v>
      </c>
      <c r="U23" s="76">
        <v>47537</v>
      </c>
      <c r="V23" s="76">
        <v>1400</v>
      </c>
      <c r="W23" s="76" t="s">
        <v>116</v>
      </c>
    </row>
    <row r="24" spans="1:24" x14ac:dyDescent="0.2">
      <c r="A24" s="75" t="s">
        <v>38</v>
      </c>
      <c r="B24" s="76">
        <v>57859.880000000005</v>
      </c>
      <c r="C24" s="76" t="s">
        <v>116</v>
      </c>
      <c r="D24" s="76">
        <v>50184.94</v>
      </c>
      <c r="E24" s="76" t="s">
        <v>116</v>
      </c>
      <c r="F24" s="76" t="s">
        <v>116</v>
      </c>
      <c r="G24" s="76">
        <v>44943.86</v>
      </c>
      <c r="H24" s="76">
        <v>44091.06</v>
      </c>
      <c r="I24" s="76" t="s">
        <v>116</v>
      </c>
      <c r="J24" s="76">
        <v>49478</v>
      </c>
      <c r="K24" s="76" t="s">
        <v>116</v>
      </c>
      <c r="L24" s="76" t="s">
        <v>116</v>
      </c>
      <c r="M24" s="76" t="s">
        <v>116</v>
      </c>
      <c r="N24" s="76" t="s">
        <v>116</v>
      </c>
      <c r="O24" s="76" t="s">
        <v>116</v>
      </c>
      <c r="P24" s="76">
        <v>43238</v>
      </c>
      <c r="Q24" s="76">
        <v>40242.799999999996</v>
      </c>
      <c r="R24" s="76" t="s">
        <v>116</v>
      </c>
      <c r="S24" s="76" t="s">
        <v>116</v>
      </c>
      <c r="T24" s="76" t="s">
        <v>116</v>
      </c>
      <c r="U24" s="76" t="s">
        <v>116</v>
      </c>
      <c r="V24" s="76">
        <v>500</v>
      </c>
      <c r="W24" s="76">
        <v>6240</v>
      </c>
    </row>
    <row r="25" spans="1:24" x14ac:dyDescent="0.2">
      <c r="A25" s="75" t="s">
        <v>39</v>
      </c>
      <c r="B25" s="76">
        <v>106441.4</v>
      </c>
      <c r="C25" s="76">
        <v>87094.02</v>
      </c>
      <c r="D25" s="76">
        <v>94880.76</v>
      </c>
      <c r="E25" s="76">
        <v>81931.199999999997</v>
      </c>
      <c r="F25" s="76">
        <v>58177.599999999999</v>
      </c>
      <c r="G25" s="76">
        <v>53019.199999999997</v>
      </c>
      <c r="H25" s="76">
        <v>50128</v>
      </c>
      <c r="I25" s="76">
        <v>45926.399999999994</v>
      </c>
      <c r="J25" s="76">
        <v>49678.400000000001</v>
      </c>
      <c r="K25" s="76" t="s">
        <v>116</v>
      </c>
      <c r="L25" s="76" t="s">
        <v>116</v>
      </c>
      <c r="M25" s="76">
        <v>44678.400000000001</v>
      </c>
      <c r="N25" s="76">
        <v>44678.400000000001</v>
      </c>
      <c r="O25" s="76">
        <v>38105.599999999999</v>
      </c>
      <c r="P25" s="76">
        <v>38105.599999999999</v>
      </c>
      <c r="Q25" s="76">
        <v>33072</v>
      </c>
      <c r="R25" s="76">
        <v>46883.199999999997</v>
      </c>
      <c r="S25" s="76">
        <v>43284.799999999996</v>
      </c>
      <c r="T25" s="76">
        <v>43284.799999999996</v>
      </c>
      <c r="U25" s="76">
        <v>69225.2</v>
      </c>
      <c r="V25" s="76">
        <v>700</v>
      </c>
      <c r="W25" s="76">
        <v>5000</v>
      </c>
    </row>
    <row r="26" spans="1:24" x14ac:dyDescent="0.2">
      <c r="A26" s="75" t="s">
        <v>40</v>
      </c>
      <c r="B26" s="76">
        <v>106206</v>
      </c>
      <c r="C26" s="76">
        <v>99749</v>
      </c>
      <c r="D26" s="76" t="s">
        <v>116</v>
      </c>
      <c r="E26" s="76">
        <v>93578</v>
      </c>
      <c r="F26" s="76">
        <v>86662</v>
      </c>
      <c r="G26" s="76">
        <v>79873</v>
      </c>
      <c r="H26" s="76">
        <v>74010</v>
      </c>
      <c r="I26" s="76" t="s">
        <v>116</v>
      </c>
      <c r="J26" s="76">
        <v>73037</v>
      </c>
      <c r="K26" s="76" t="s">
        <v>116</v>
      </c>
      <c r="L26" s="76" t="s">
        <v>116</v>
      </c>
      <c r="M26" s="76">
        <v>68009</v>
      </c>
      <c r="N26" s="76">
        <v>67034</v>
      </c>
      <c r="O26" s="76">
        <v>60945</v>
      </c>
      <c r="P26" s="76">
        <v>57089</v>
      </c>
      <c r="Q26" s="76">
        <v>45558</v>
      </c>
      <c r="R26" s="76">
        <v>75500</v>
      </c>
      <c r="S26" s="76" t="s">
        <v>116</v>
      </c>
      <c r="T26" s="76">
        <v>37632</v>
      </c>
      <c r="U26" s="76">
        <v>72884</v>
      </c>
      <c r="V26" s="76">
        <v>400</v>
      </c>
      <c r="W26" s="76">
        <v>5027.55</v>
      </c>
    </row>
    <row r="27" spans="1:24" x14ac:dyDescent="0.2">
      <c r="A27" s="75" t="s">
        <v>41</v>
      </c>
      <c r="B27" s="76">
        <v>31000</v>
      </c>
      <c r="C27" s="76" t="s">
        <v>116</v>
      </c>
      <c r="D27" s="76">
        <v>29000</v>
      </c>
      <c r="E27" s="76" t="s">
        <v>116</v>
      </c>
      <c r="F27" s="76" t="s">
        <v>116</v>
      </c>
      <c r="G27" s="76">
        <v>64670</v>
      </c>
      <c r="H27" s="76">
        <v>64170</v>
      </c>
      <c r="I27" s="76" t="s">
        <v>116</v>
      </c>
      <c r="J27" s="76">
        <v>63670</v>
      </c>
      <c r="K27" s="76" t="s">
        <v>116</v>
      </c>
      <c r="L27" s="76" t="s">
        <v>116</v>
      </c>
      <c r="M27" s="76">
        <v>60170</v>
      </c>
      <c r="N27" s="76">
        <v>58110</v>
      </c>
      <c r="O27" s="76">
        <v>56050</v>
      </c>
      <c r="P27" s="76">
        <v>54600</v>
      </c>
      <c r="Q27" s="76">
        <v>50900</v>
      </c>
      <c r="R27" s="76" t="s">
        <v>116</v>
      </c>
      <c r="S27" s="76" t="s">
        <v>116</v>
      </c>
      <c r="T27" s="76" t="s">
        <v>116</v>
      </c>
      <c r="U27" s="76">
        <v>69195</v>
      </c>
      <c r="V27" s="76" t="s">
        <v>116</v>
      </c>
      <c r="W27" s="76">
        <v>3500</v>
      </c>
    </row>
    <row r="28" spans="1:24" x14ac:dyDescent="0.2">
      <c r="A28" s="75" t="s">
        <v>42</v>
      </c>
      <c r="B28" s="76">
        <v>83146</v>
      </c>
      <c r="C28" s="76" t="s">
        <v>116</v>
      </c>
      <c r="D28" s="76">
        <v>78071</v>
      </c>
      <c r="E28" s="76">
        <v>72750</v>
      </c>
      <c r="F28" s="76">
        <v>70032</v>
      </c>
      <c r="G28" s="76">
        <v>65980</v>
      </c>
      <c r="H28" s="76">
        <v>62822</v>
      </c>
      <c r="I28" s="76" t="s">
        <v>116</v>
      </c>
      <c r="J28" s="76">
        <v>59911</v>
      </c>
      <c r="K28" s="76" t="s">
        <v>116</v>
      </c>
      <c r="L28" s="76" t="s">
        <v>116</v>
      </c>
      <c r="M28" s="76" t="s">
        <v>116</v>
      </c>
      <c r="N28" s="76" t="s">
        <v>116</v>
      </c>
      <c r="O28" s="76">
        <v>56147</v>
      </c>
      <c r="P28" s="76">
        <v>52562</v>
      </c>
      <c r="Q28" s="76">
        <v>65980</v>
      </c>
      <c r="R28" s="76" t="s">
        <v>116</v>
      </c>
      <c r="S28" s="76" t="s">
        <v>116</v>
      </c>
      <c r="T28" s="76">
        <v>47694</v>
      </c>
      <c r="U28" s="76">
        <v>60296</v>
      </c>
      <c r="V28" s="76">
        <v>1000</v>
      </c>
      <c r="W28" s="76">
        <v>3764</v>
      </c>
    </row>
    <row r="29" spans="1:24" x14ac:dyDescent="0.2">
      <c r="A29" s="129" t="s">
        <v>224</v>
      </c>
      <c r="B29" s="76" t="s">
        <v>116</v>
      </c>
      <c r="C29" s="76" t="s">
        <v>116</v>
      </c>
      <c r="D29" s="76" t="s">
        <v>116</v>
      </c>
      <c r="E29" s="76" t="s">
        <v>116</v>
      </c>
      <c r="F29" s="76" t="s">
        <v>116</v>
      </c>
      <c r="G29" s="76" t="s">
        <v>116</v>
      </c>
      <c r="H29" s="76" t="s">
        <v>116</v>
      </c>
      <c r="I29" s="76" t="s">
        <v>116</v>
      </c>
      <c r="J29" s="76" t="s">
        <v>116</v>
      </c>
      <c r="K29" s="76" t="s">
        <v>116</v>
      </c>
      <c r="L29" s="76" t="s">
        <v>116</v>
      </c>
      <c r="M29" s="76" t="s">
        <v>116</v>
      </c>
      <c r="N29" s="76" t="s">
        <v>116</v>
      </c>
      <c r="O29" s="76" t="s">
        <v>116</v>
      </c>
      <c r="P29" s="76" t="s">
        <v>116</v>
      </c>
      <c r="Q29" s="76" t="s">
        <v>116</v>
      </c>
      <c r="R29" s="76" t="s">
        <v>116</v>
      </c>
      <c r="S29" s="76" t="s">
        <v>116</v>
      </c>
      <c r="T29" s="76" t="s">
        <v>116</v>
      </c>
      <c r="U29" s="76" t="s">
        <v>116</v>
      </c>
      <c r="V29" s="76" t="s">
        <v>116</v>
      </c>
      <c r="W29" s="76">
        <v>4800</v>
      </c>
    </row>
    <row r="30" spans="1:24" x14ac:dyDescent="0.2">
      <c r="A30" s="129" t="s">
        <v>225</v>
      </c>
      <c r="B30" s="76" t="s">
        <v>116</v>
      </c>
      <c r="C30" s="76" t="s">
        <v>116</v>
      </c>
      <c r="D30" s="76" t="s">
        <v>116</v>
      </c>
      <c r="E30" s="76" t="s">
        <v>116</v>
      </c>
      <c r="F30" s="76" t="s">
        <v>116</v>
      </c>
      <c r="G30" s="76" t="s">
        <v>116</v>
      </c>
      <c r="H30" s="76" t="s">
        <v>116</v>
      </c>
      <c r="I30" s="76" t="s">
        <v>116</v>
      </c>
      <c r="J30" s="76" t="s">
        <v>116</v>
      </c>
      <c r="K30" s="76" t="s">
        <v>116</v>
      </c>
      <c r="L30" s="76" t="s">
        <v>116</v>
      </c>
      <c r="M30" s="76" t="s">
        <v>116</v>
      </c>
      <c r="N30" s="76" t="s">
        <v>116</v>
      </c>
      <c r="O30" s="76" t="s">
        <v>116</v>
      </c>
      <c r="P30" s="76" t="s">
        <v>116</v>
      </c>
      <c r="Q30" s="76" t="s">
        <v>116</v>
      </c>
      <c r="R30" s="76" t="s">
        <v>116</v>
      </c>
      <c r="S30" s="76" t="s">
        <v>116</v>
      </c>
      <c r="T30" s="76" t="s">
        <v>116</v>
      </c>
      <c r="U30" s="76" t="s">
        <v>116</v>
      </c>
      <c r="V30" s="76" t="s">
        <v>116</v>
      </c>
      <c r="W30" s="76">
        <v>3000</v>
      </c>
    </row>
    <row r="31" spans="1:24" x14ac:dyDescent="0.2">
      <c r="A31" s="75" t="s">
        <v>246</v>
      </c>
      <c r="B31" s="76" t="s">
        <v>116</v>
      </c>
      <c r="C31" s="76" t="s">
        <v>116</v>
      </c>
      <c r="D31" s="76" t="s">
        <v>116</v>
      </c>
      <c r="E31" s="76" t="s">
        <v>116</v>
      </c>
      <c r="F31" s="76" t="s">
        <v>116</v>
      </c>
      <c r="G31" s="76" t="s">
        <v>116</v>
      </c>
      <c r="H31" s="76" t="s">
        <v>116</v>
      </c>
      <c r="I31" s="76" t="s">
        <v>116</v>
      </c>
      <c r="J31" s="76" t="s">
        <v>116</v>
      </c>
      <c r="K31" s="76">
        <v>22880</v>
      </c>
      <c r="L31" s="76">
        <v>37440</v>
      </c>
      <c r="M31" s="76" t="s">
        <v>116</v>
      </c>
      <c r="N31" s="76" t="s">
        <v>116</v>
      </c>
      <c r="O31" s="76" t="s">
        <v>116</v>
      </c>
      <c r="P31" s="76" t="s">
        <v>116</v>
      </c>
      <c r="Q31" s="76" t="s">
        <v>116</v>
      </c>
      <c r="R31" s="76" t="s">
        <v>116</v>
      </c>
      <c r="S31" s="76" t="s">
        <v>116</v>
      </c>
      <c r="T31" s="76" t="s">
        <v>116</v>
      </c>
      <c r="U31" s="76" t="s">
        <v>116</v>
      </c>
      <c r="V31" s="76" t="s">
        <v>116</v>
      </c>
      <c r="W31" s="76" t="s">
        <v>116</v>
      </c>
    </row>
    <row r="32" spans="1:24" x14ac:dyDescent="0.2">
      <c r="A32" s="130" t="s">
        <v>247</v>
      </c>
      <c r="B32" s="131">
        <v>75000</v>
      </c>
      <c r="C32" s="131">
        <v>70400</v>
      </c>
      <c r="D32" s="131">
        <v>70400</v>
      </c>
      <c r="E32" s="131" t="s">
        <v>116</v>
      </c>
      <c r="F32" s="131">
        <v>68200</v>
      </c>
      <c r="G32" s="131">
        <v>65100</v>
      </c>
      <c r="H32" s="131">
        <v>63600</v>
      </c>
      <c r="I32" s="131" t="s">
        <v>116</v>
      </c>
      <c r="J32" s="131">
        <v>55175</v>
      </c>
      <c r="K32" s="131" t="s">
        <v>116</v>
      </c>
      <c r="L32" s="131" t="s">
        <v>116</v>
      </c>
      <c r="M32" s="131">
        <v>51900</v>
      </c>
      <c r="N32" s="131">
        <v>48200</v>
      </c>
      <c r="O32" s="131">
        <v>48200</v>
      </c>
      <c r="P32" s="131">
        <v>45900</v>
      </c>
      <c r="Q32" s="131">
        <v>45900</v>
      </c>
      <c r="R32" s="131" t="s">
        <v>116</v>
      </c>
      <c r="S32" s="131" t="s">
        <v>116</v>
      </c>
      <c r="T32" s="131">
        <v>38000</v>
      </c>
      <c r="U32" s="131">
        <v>59236</v>
      </c>
      <c r="V32" s="131">
        <v>700</v>
      </c>
      <c r="W32" s="131">
        <v>3275</v>
      </c>
    </row>
    <row r="33" spans="1:23" x14ac:dyDescent="0.2">
      <c r="A33" s="75" t="s">
        <v>44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1:23" x14ac:dyDescent="0.2">
      <c r="A34" s="75" t="s">
        <v>45</v>
      </c>
      <c r="B34" s="76">
        <v>96039</v>
      </c>
      <c r="C34" s="76" t="s">
        <v>116</v>
      </c>
      <c r="D34" s="76">
        <v>88693</v>
      </c>
      <c r="E34" s="76" t="s">
        <v>116</v>
      </c>
      <c r="F34" s="76">
        <v>83633</v>
      </c>
      <c r="G34" s="76">
        <v>77778</v>
      </c>
      <c r="H34" s="76">
        <v>71923</v>
      </c>
      <c r="I34" s="76">
        <v>67933</v>
      </c>
      <c r="J34" s="76" t="s">
        <v>116</v>
      </c>
      <c r="K34" s="76" t="s">
        <v>116</v>
      </c>
      <c r="L34" s="76" t="s">
        <v>116</v>
      </c>
      <c r="M34" s="76">
        <v>65433</v>
      </c>
      <c r="N34" s="76">
        <v>65433</v>
      </c>
      <c r="O34" s="76">
        <v>65433</v>
      </c>
      <c r="P34" s="76">
        <v>54973</v>
      </c>
      <c r="Q34" s="76">
        <v>50551</v>
      </c>
      <c r="R34" s="76" t="s">
        <v>116</v>
      </c>
      <c r="S34" s="76" t="s">
        <v>116</v>
      </c>
      <c r="T34" s="76">
        <v>16470</v>
      </c>
      <c r="U34" s="76">
        <v>68507</v>
      </c>
      <c r="V34" s="76">
        <v>1200</v>
      </c>
      <c r="W34" s="76" t="s">
        <v>116</v>
      </c>
    </row>
    <row r="35" spans="1:23" x14ac:dyDescent="0.2">
      <c r="A35" s="75" t="s">
        <v>134</v>
      </c>
      <c r="B35" s="76">
        <v>70865</v>
      </c>
      <c r="C35" s="76" t="s">
        <v>116</v>
      </c>
      <c r="D35" s="76" t="s">
        <v>116</v>
      </c>
      <c r="E35" s="76">
        <v>65865</v>
      </c>
      <c r="F35" s="76">
        <v>63865</v>
      </c>
      <c r="G35" s="76">
        <v>61865</v>
      </c>
      <c r="H35" s="76">
        <v>58865</v>
      </c>
      <c r="I35" s="76" t="s">
        <v>116</v>
      </c>
      <c r="J35" s="76">
        <v>59865</v>
      </c>
      <c r="K35" s="76" t="s">
        <v>116</v>
      </c>
      <c r="L35" s="76">
        <v>33280</v>
      </c>
      <c r="M35" s="76">
        <v>55865</v>
      </c>
      <c r="N35" s="76">
        <v>55865</v>
      </c>
      <c r="O35" s="76">
        <v>55865</v>
      </c>
      <c r="P35" s="76">
        <v>48210</v>
      </c>
      <c r="Q35" s="76">
        <v>45374</v>
      </c>
      <c r="R35" s="76" t="s">
        <v>116</v>
      </c>
      <c r="S35" s="76" t="s">
        <v>116</v>
      </c>
      <c r="T35" s="76">
        <v>29120</v>
      </c>
      <c r="U35" s="76">
        <v>58865</v>
      </c>
      <c r="V35" s="76">
        <v>125</v>
      </c>
      <c r="W35" s="76">
        <v>4000</v>
      </c>
    </row>
    <row r="36" spans="1:23" x14ac:dyDescent="0.2">
      <c r="A36" s="129" t="s">
        <v>226</v>
      </c>
      <c r="B36" s="76" t="s">
        <v>116</v>
      </c>
      <c r="C36" s="76" t="s">
        <v>116</v>
      </c>
      <c r="D36" s="76" t="s">
        <v>116</v>
      </c>
      <c r="E36" s="76" t="s">
        <v>116</v>
      </c>
      <c r="F36" s="76" t="s">
        <v>116</v>
      </c>
      <c r="G36" s="76" t="s">
        <v>116</v>
      </c>
      <c r="H36" s="76" t="s">
        <v>116</v>
      </c>
      <c r="I36" s="76" t="s">
        <v>116</v>
      </c>
      <c r="J36" s="76" t="s">
        <v>116</v>
      </c>
      <c r="K36" s="76" t="s">
        <v>116</v>
      </c>
      <c r="L36" s="76" t="s">
        <v>116</v>
      </c>
      <c r="M36" s="76" t="s">
        <v>116</v>
      </c>
      <c r="N36" s="76" t="s">
        <v>116</v>
      </c>
      <c r="O36" s="76" t="s">
        <v>116</v>
      </c>
      <c r="P36" s="76" t="s">
        <v>116</v>
      </c>
      <c r="Q36" s="76" t="s">
        <v>116</v>
      </c>
      <c r="R36" s="76" t="s">
        <v>116</v>
      </c>
      <c r="S36" s="76" t="s">
        <v>116</v>
      </c>
      <c r="T36" s="76" t="s">
        <v>116</v>
      </c>
      <c r="U36" s="76" t="s">
        <v>116</v>
      </c>
      <c r="V36" s="76" t="s">
        <v>116</v>
      </c>
      <c r="W36" s="76">
        <v>1100</v>
      </c>
    </row>
    <row r="37" spans="1:23" x14ac:dyDescent="0.2">
      <c r="A37" s="75" t="s">
        <v>158</v>
      </c>
      <c r="B37" s="76">
        <v>91213</v>
      </c>
      <c r="C37" s="76">
        <v>85467</v>
      </c>
      <c r="D37" s="76" t="s">
        <v>116</v>
      </c>
      <c r="E37" s="76">
        <v>83438</v>
      </c>
      <c r="F37" s="76">
        <v>79195</v>
      </c>
      <c r="G37" s="76" t="s">
        <v>116</v>
      </c>
      <c r="H37" s="76">
        <v>69996</v>
      </c>
      <c r="I37" s="76">
        <v>64918</v>
      </c>
      <c r="J37" s="76">
        <v>63148</v>
      </c>
      <c r="K37" s="76" t="s">
        <v>116</v>
      </c>
      <c r="L37" s="76">
        <v>59148</v>
      </c>
      <c r="M37" s="76" t="s">
        <v>116</v>
      </c>
      <c r="N37" s="76">
        <v>59148</v>
      </c>
      <c r="O37" s="76">
        <v>55984</v>
      </c>
      <c r="P37" s="76">
        <v>53609</v>
      </c>
      <c r="Q37" s="76">
        <v>40044</v>
      </c>
      <c r="R37" s="76" t="s">
        <v>116</v>
      </c>
      <c r="S37" s="76">
        <v>40684</v>
      </c>
      <c r="T37" s="76">
        <v>32146</v>
      </c>
      <c r="U37" s="76">
        <v>64117</v>
      </c>
      <c r="V37" s="76" t="s">
        <v>116</v>
      </c>
      <c r="W37" s="76">
        <v>3000</v>
      </c>
    </row>
    <row r="38" spans="1:23" x14ac:dyDescent="0.2">
      <c r="A38" s="75" t="s">
        <v>248</v>
      </c>
      <c r="B38" s="12">
        <v>108815</v>
      </c>
      <c r="C38" s="12">
        <v>103633</v>
      </c>
      <c r="D38" s="12" t="s">
        <v>12</v>
      </c>
      <c r="E38" s="12">
        <v>93998</v>
      </c>
      <c r="F38" s="12">
        <v>89522</v>
      </c>
      <c r="G38" s="12">
        <v>81377</v>
      </c>
      <c r="H38" s="12">
        <v>73979</v>
      </c>
      <c r="I38" s="12">
        <v>70453</v>
      </c>
      <c r="J38" s="12">
        <v>70597</v>
      </c>
      <c r="K38" s="12">
        <v>32697.599999999999</v>
      </c>
      <c r="L38" s="12">
        <v>47091.199999999997</v>
      </c>
      <c r="M38" s="12">
        <v>67097</v>
      </c>
      <c r="N38" s="12">
        <v>67097</v>
      </c>
      <c r="O38" s="12">
        <v>67097</v>
      </c>
      <c r="P38" s="12">
        <v>57951</v>
      </c>
      <c r="Q38" s="12">
        <v>46359</v>
      </c>
      <c r="R38" s="12" t="s">
        <v>12</v>
      </c>
      <c r="S38" s="12" t="s">
        <v>12</v>
      </c>
      <c r="T38" s="12">
        <v>34000</v>
      </c>
      <c r="U38" s="12">
        <v>73136</v>
      </c>
      <c r="V38" s="12">
        <v>600</v>
      </c>
      <c r="W38" s="12">
        <v>3500</v>
      </c>
    </row>
    <row r="39" spans="1:23" x14ac:dyDescent="0.2">
      <c r="A39" s="75" t="s">
        <v>47</v>
      </c>
      <c r="B39" s="76">
        <v>102164</v>
      </c>
      <c r="C39" s="76">
        <v>94691.44</v>
      </c>
      <c r="D39" s="76" t="s">
        <v>116</v>
      </c>
      <c r="E39" s="76">
        <v>85101.9</v>
      </c>
      <c r="F39" s="76">
        <v>71600.789999999994</v>
      </c>
      <c r="G39" s="76">
        <v>66063.8</v>
      </c>
      <c r="H39" s="76">
        <v>61933.2</v>
      </c>
      <c r="I39" s="76" t="s">
        <v>116</v>
      </c>
      <c r="J39" s="76">
        <v>62404.93</v>
      </c>
      <c r="K39" s="76" t="s">
        <v>116</v>
      </c>
      <c r="L39" s="76">
        <v>58487.78</v>
      </c>
      <c r="M39" s="76">
        <v>57404.93</v>
      </c>
      <c r="N39" s="76">
        <v>57404.93</v>
      </c>
      <c r="O39" s="76">
        <v>52130</v>
      </c>
      <c r="P39" s="76">
        <v>46161.19</v>
      </c>
      <c r="Q39" s="76">
        <v>41377.74</v>
      </c>
      <c r="R39" s="76">
        <v>23281</v>
      </c>
      <c r="S39" s="76">
        <v>51500</v>
      </c>
      <c r="T39" s="76">
        <v>45208</v>
      </c>
      <c r="U39" s="76" t="s">
        <v>116</v>
      </c>
      <c r="V39" s="76" t="s">
        <v>116</v>
      </c>
      <c r="W39" s="76">
        <v>5000</v>
      </c>
    </row>
    <row r="40" spans="1:23" x14ac:dyDescent="0.2">
      <c r="A40" s="94" t="s">
        <v>11</v>
      </c>
      <c r="B40" s="76">
        <v>92280</v>
      </c>
      <c r="C40" s="76">
        <v>86856</v>
      </c>
      <c r="D40" s="76" t="s">
        <v>116</v>
      </c>
      <c r="E40" s="76">
        <v>86856</v>
      </c>
      <c r="F40" s="76">
        <v>78687</v>
      </c>
      <c r="G40" s="76">
        <v>72018</v>
      </c>
      <c r="H40" s="76">
        <v>66372</v>
      </c>
      <c r="I40" s="76">
        <v>63034</v>
      </c>
      <c r="J40" s="76">
        <v>63034</v>
      </c>
      <c r="K40" s="76">
        <v>22526.399999999998</v>
      </c>
      <c r="L40" s="76">
        <v>58995</v>
      </c>
      <c r="M40" s="76">
        <v>60434</v>
      </c>
      <c r="N40" s="76">
        <v>60434</v>
      </c>
      <c r="O40" s="76">
        <v>60434</v>
      </c>
      <c r="P40" s="76">
        <v>56350</v>
      </c>
      <c r="Q40" s="76">
        <v>52570</v>
      </c>
      <c r="R40" s="76">
        <v>54641.599999999999</v>
      </c>
      <c r="S40" s="76" t="s">
        <v>116</v>
      </c>
      <c r="T40" s="76">
        <v>34340.800000000003</v>
      </c>
      <c r="U40" s="76">
        <v>62434</v>
      </c>
      <c r="V40" s="76">
        <v>750</v>
      </c>
      <c r="W40" s="76">
        <v>2600</v>
      </c>
    </row>
    <row r="41" spans="1:23" x14ac:dyDescent="0.2">
      <c r="A41" s="94" t="s">
        <v>198</v>
      </c>
      <c r="B41" s="76">
        <v>97000</v>
      </c>
      <c r="C41" s="76">
        <v>87000</v>
      </c>
      <c r="D41" s="76" t="s">
        <v>116</v>
      </c>
      <c r="E41" s="76">
        <v>80000</v>
      </c>
      <c r="F41" s="76">
        <v>68000</v>
      </c>
      <c r="G41" s="76">
        <v>62600</v>
      </c>
      <c r="H41" s="76">
        <v>61600</v>
      </c>
      <c r="I41" s="76">
        <v>61000</v>
      </c>
      <c r="J41" s="76">
        <v>61000</v>
      </c>
      <c r="K41" s="76" t="s">
        <v>116</v>
      </c>
      <c r="L41" s="76">
        <v>53000</v>
      </c>
      <c r="M41" s="76">
        <v>58100</v>
      </c>
      <c r="N41" s="76">
        <v>56000</v>
      </c>
      <c r="O41" s="76">
        <v>52000</v>
      </c>
      <c r="P41" s="76">
        <v>52000</v>
      </c>
      <c r="Q41" s="76">
        <v>48000</v>
      </c>
      <c r="R41" s="76" t="s">
        <v>116</v>
      </c>
      <c r="S41" s="76" t="s">
        <v>116</v>
      </c>
      <c r="T41" s="76" t="s">
        <v>116</v>
      </c>
      <c r="U41" s="76">
        <v>64400</v>
      </c>
      <c r="V41" s="76" t="s">
        <v>116</v>
      </c>
      <c r="W41" s="76">
        <v>2900</v>
      </c>
    </row>
    <row r="42" spans="1:23" x14ac:dyDescent="0.2">
      <c r="A42" s="94" t="s">
        <v>48</v>
      </c>
      <c r="B42" s="76">
        <v>95479</v>
      </c>
      <c r="C42" s="76">
        <v>87538</v>
      </c>
      <c r="D42" s="76" t="s">
        <v>116</v>
      </c>
      <c r="E42" s="76">
        <v>80819</v>
      </c>
      <c r="F42" s="76">
        <v>76027</v>
      </c>
      <c r="G42" s="76">
        <v>70763</v>
      </c>
      <c r="H42" s="76">
        <v>68237</v>
      </c>
      <c r="I42" s="76">
        <v>64026</v>
      </c>
      <c r="J42" s="76">
        <v>66258</v>
      </c>
      <c r="K42" s="76" t="s">
        <v>116</v>
      </c>
      <c r="L42" s="76" t="s">
        <v>116</v>
      </c>
      <c r="M42" s="76">
        <v>62258</v>
      </c>
      <c r="N42" s="76">
        <v>62258</v>
      </c>
      <c r="O42" s="76">
        <v>59815</v>
      </c>
      <c r="P42" s="76">
        <v>56025</v>
      </c>
      <c r="Q42" s="76">
        <v>50423</v>
      </c>
      <c r="R42" s="76" t="s">
        <v>116</v>
      </c>
      <c r="S42" s="76" t="s">
        <v>116</v>
      </c>
      <c r="T42" s="76">
        <v>48446</v>
      </c>
      <c r="U42" s="76">
        <v>63329</v>
      </c>
      <c r="V42" s="76" t="s">
        <v>116</v>
      </c>
      <c r="W42" s="76">
        <v>4000</v>
      </c>
    </row>
    <row r="43" spans="1:23" x14ac:dyDescent="0.2">
      <c r="A43" s="160"/>
      <c r="B43" s="160"/>
      <c r="C43" s="160"/>
      <c r="D43" s="100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 spans="1:23" x14ac:dyDescent="0.2">
      <c r="A44" s="161"/>
      <c r="B44" s="161"/>
      <c r="C44" s="161"/>
      <c r="D44" s="10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</row>
    <row r="45" spans="1:23" x14ac:dyDescent="0.2">
      <c r="A45" s="81"/>
      <c r="B45" s="78" t="s">
        <v>85</v>
      </c>
      <c r="C45" s="78" t="s">
        <v>86</v>
      </c>
      <c r="D45" s="78" t="s">
        <v>87</v>
      </c>
      <c r="E45" s="78" t="s">
        <v>88</v>
      </c>
      <c r="F45" s="78" t="s">
        <v>89</v>
      </c>
      <c r="G45" s="78" t="s">
        <v>90</v>
      </c>
      <c r="H45" s="78" t="s">
        <v>91</v>
      </c>
      <c r="I45" s="78" t="s">
        <v>92</v>
      </c>
      <c r="J45" s="78" t="s">
        <v>110</v>
      </c>
      <c r="K45" s="78" t="s">
        <v>111</v>
      </c>
      <c r="L45" s="78" t="s">
        <v>112</v>
      </c>
      <c r="M45" s="78" t="s">
        <v>93</v>
      </c>
      <c r="N45" s="78" t="s">
        <v>94</v>
      </c>
      <c r="O45" s="78" t="s">
        <v>95</v>
      </c>
      <c r="P45" s="78" t="s">
        <v>96</v>
      </c>
      <c r="Q45" s="78" t="s">
        <v>97</v>
      </c>
      <c r="R45" s="78" t="s">
        <v>118</v>
      </c>
      <c r="S45" s="78" t="s">
        <v>117</v>
      </c>
      <c r="T45" s="78" t="s">
        <v>98</v>
      </c>
      <c r="U45" s="78" t="s">
        <v>99</v>
      </c>
      <c r="V45" s="78" t="s">
        <v>113</v>
      </c>
      <c r="W45" s="100" t="s">
        <v>129</v>
      </c>
    </row>
    <row r="46" spans="1:23" x14ac:dyDescent="0.2">
      <c r="A46" s="79" t="s">
        <v>50</v>
      </c>
      <c r="B46" s="80">
        <v>89532.541379310336</v>
      </c>
      <c r="C46" s="80">
        <v>86223.407999999996</v>
      </c>
      <c r="D46" s="80">
        <v>75489.511666666673</v>
      </c>
      <c r="E46" s="80">
        <v>81492.067368421049</v>
      </c>
      <c r="F46" s="80">
        <v>75867.849999999991</v>
      </c>
      <c r="G46" s="80">
        <v>67899.375185185185</v>
      </c>
      <c r="H46" s="80">
        <v>64779.324814814805</v>
      </c>
      <c r="I46" s="80">
        <v>65104.47</v>
      </c>
      <c r="J46" s="80">
        <v>61460.418095238099</v>
      </c>
      <c r="K46" s="80">
        <v>25766</v>
      </c>
      <c r="L46" s="80">
        <v>51272.457499999997</v>
      </c>
      <c r="M46" s="80">
        <v>58298.219444444454</v>
      </c>
      <c r="N46" s="80">
        <v>57094.59631578948</v>
      </c>
      <c r="O46" s="80">
        <v>56311.650869565216</v>
      </c>
      <c r="P46" s="80">
        <v>51542.022799999992</v>
      </c>
      <c r="Q46" s="80">
        <v>49023.278571428571</v>
      </c>
      <c r="R46" s="80">
        <v>50076.450000000004</v>
      </c>
      <c r="S46" s="80">
        <v>40232.759999999995</v>
      </c>
      <c r="T46" s="80">
        <v>39028.030000000006</v>
      </c>
      <c r="U46" s="80">
        <v>62596.307083333326</v>
      </c>
      <c r="V46" s="80">
        <v>680.88235294117646</v>
      </c>
      <c r="W46" s="80">
        <v>3537.9462962962966</v>
      </c>
    </row>
    <row r="47" spans="1:23" x14ac:dyDescent="0.2">
      <c r="A47" s="79" t="s">
        <v>51</v>
      </c>
      <c r="B47" s="80">
        <v>91213</v>
      </c>
      <c r="C47" s="80">
        <v>87047.010000000009</v>
      </c>
      <c r="D47" s="80">
        <v>76505.5</v>
      </c>
      <c r="E47" s="80">
        <v>81931.199999999997</v>
      </c>
      <c r="F47" s="80">
        <v>76451.12</v>
      </c>
      <c r="G47" s="80">
        <v>66063.8</v>
      </c>
      <c r="H47" s="80">
        <v>64170</v>
      </c>
      <c r="I47" s="80">
        <v>66577.16</v>
      </c>
      <c r="J47" s="80">
        <v>61000</v>
      </c>
      <c r="K47" s="80">
        <v>23920</v>
      </c>
      <c r="L47" s="80">
        <v>55743.89</v>
      </c>
      <c r="M47" s="80">
        <v>57752.464999999997</v>
      </c>
      <c r="N47" s="80">
        <v>57404.93</v>
      </c>
      <c r="O47" s="80">
        <v>56050</v>
      </c>
      <c r="P47" s="80">
        <v>52590</v>
      </c>
      <c r="Q47" s="80">
        <v>49953.240000000005</v>
      </c>
      <c r="R47" s="80">
        <v>50762.399999999994</v>
      </c>
      <c r="S47" s="80">
        <v>42815</v>
      </c>
      <c r="T47" s="80">
        <v>40156</v>
      </c>
      <c r="U47" s="80">
        <v>64074.275000000001</v>
      </c>
      <c r="V47" s="80">
        <v>650</v>
      </c>
      <c r="W47" s="80">
        <v>3500</v>
      </c>
    </row>
    <row r="48" spans="1:23" x14ac:dyDescent="0.2">
      <c r="A48" s="79" t="s">
        <v>128</v>
      </c>
      <c r="B48" s="80">
        <v>154806.07999999999</v>
      </c>
      <c r="C48" s="80">
        <v>114168.08</v>
      </c>
      <c r="D48" s="80">
        <v>117195</v>
      </c>
      <c r="E48" s="80">
        <v>104606.32</v>
      </c>
      <c r="F48" s="80">
        <v>104606.32</v>
      </c>
      <c r="G48" s="80">
        <v>90260.04</v>
      </c>
      <c r="H48" s="80">
        <v>80696.98</v>
      </c>
      <c r="I48" s="80">
        <v>75916.099999999991</v>
      </c>
      <c r="J48" s="80">
        <v>73037</v>
      </c>
      <c r="K48" s="80">
        <v>32697.599999999999</v>
      </c>
      <c r="L48" s="80">
        <v>72800</v>
      </c>
      <c r="M48" s="80">
        <v>68163.62</v>
      </c>
      <c r="N48" s="80">
        <v>67097</v>
      </c>
      <c r="O48" s="80">
        <v>70392.83</v>
      </c>
      <c r="P48" s="80">
        <v>61226.1</v>
      </c>
      <c r="Q48" s="80">
        <v>71134.960000000006</v>
      </c>
      <c r="R48" s="80">
        <v>75500</v>
      </c>
      <c r="S48" s="80">
        <v>51500</v>
      </c>
      <c r="T48" s="80">
        <v>52008.06</v>
      </c>
      <c r="U48" s="80">
        <v>74801</v>
      </c>
      <c r="V48" s="80">
        <v>1400</v>
      </c>
      <c r="W48" s="80">
        <v>6240</v>
      </c>
    </row>
    <row r="49" spans="1:23" x14ac:dyDescent="0.2">
      <c r="A49" s="79" t="s">
        <v>52</v>
      </c>
      <c r="B49" s="80">
        <v>31000</v>
      </c>
      <c r="C49" s="80">
        <v>52781</v>
      </c>
      <c r="D49" s="80">
        <v>29000</v>
      </c>
      <c r="E49" s="80">
        <v>58169</v>
      </c>
      <c r="F49" s="80">
        <v>58177.599999999999</v>
      </c>
      <c r="G49" s="80">
        <v>44943.86</v>
      </c>
      <c r="H49" s="80">
        <v>44091.06</v>
      </c>
      <c r="I49" s="80">
        <v>45926.399999999994</v>
      </c>
      <c r="J49" s="80">
        <v>49478</v>
      </c>
      <c r="K49" s="80">
        <v>22526.399999999998</v>
      </c>
      <c r="L49" s="80">
        <v>33280</v>
      </c>
      <c r="M49" s="80">
        <v>44678.400000000001</v>
      </c>
      <c r="N49" s="80">
        <v>44678.400000000001</v>
      </c>
      <c r="O49" s="80">
        <v>38105.599999999999</v>
      </c>
      <c r="P49" s="80">
        <v>38105.599999999999</v>
      </c>
      <c r="Q49" s="80">
        <v>33072</v>
      </c>
      <c r="R49" s="80">
        <v>23281</v>
      </c>
      <c r="S49" s="80">
        <v>22880</v>
      </c>
      <c r="T49" s="80">
        <v>7057.95</v>
      </c>
      <c r="U49" s="80">
        <v>47537</v>
      </c>
      <c r="V49" s="80">
        <v>125</v>
      </c>
      <c r="W49" s="80">
        <v>500</v>
      </c>
    </row>
    <row r="50" spans="1:23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x14ac:dyDescent="0.2">
      <c r="A51" s="57"/>
      <c r="B51" s="57"/>
      <c r="D51" s="51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</sheetData>
  <mergeCells count="2">
    <mergeCell ref="A43:C43"/>
    <mergeCell ref="A44:C44"/>
  </mergeCells>
  <pageMargins left="0.25" right="0.25" top="0.75" bottom="0.75" header="0.3" footer="0.3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B4C08-01D7-4591-9DEF-710DDED77362}">
  <sheetPr>
    <pageSetUpPr fitToPage="1"/>
  </sheetPr>
  <dimension ref="A1:X45"/>
  <sheetViews>
    <sheetView zoomScaleNormal="100" workbookViewId="0">
      <pane ySplit="2" topLeftCell="A3" activePane="bottomLeft" state="frozen"/>
      <selection activeCell="R47" sqref="R47"/>
      <selection pane="bottomLeft" activeCell="L23" sqref="L23"/>
    </sheetView>
  </sheetViews>
  <sheetFormatPr defaultRowHeight="12.75" x14ac:dyDescent="0.2"/>
  <cols>
    <col min="1" max="1" width="18.7109375" style="52" bestFit="1" customWidth="1"/>
    <col min="2" max="5" width="7.42578125" style="52" bestFit="1" customWidth="1"/>
    <col min="6" max="6" width="10.85546875" style="52" bestFit="1" customWidth="1"/>
    <col min="7" max="7" width="6.42578125" style="52" bestFit="1" customWidth="1"/>
    <col min="8" max="8" width="10.85546875" style="52" bestFit="1" customWidth="1"/>
    <col min="9" max="9" width="8.5703125" style="52" bestFit="1" customWidth="1"/>
    <col min="10" max="10" width="7.85546875" style="52" bestFit="1" customWidth="1"/>
    <col min="11" max="11" width="6.42578125" style="52" bestFit="1" customWidth="1"/>
    <col min="12" max="12" width="7.140625" style="52" bestFit="1" customWidth="1"/>
    <col min="13" max="13" width="8.5703125" style="52" bestFit="1" customWidth="1"/>
    <col min="14" max="16" width="10.85546875" style="52" bestFit="1" customWidth="1"/>
    <col min="17" max="17" width="9.85546875" style="52" bestFit="1" customWidth="1"/>
    <col min="18" max="18" width="7.28515625" style="52" bestFit="1" customWidth="1"/>
    <col min="19" max="20" width="9.85546875" style="52" bestFit="1" customWidth="1"/>
    <col min="21" max="21" width="6.42578125" style="52" bestFit="1" customWidth="1"/>
    <col min="22" max="22" width="5.42578125" style="52" bestFit="1" customWidth="1"/>
    <col min="23" max="24" width="7.7109375" style="52" bestFit="1" customWidth="1"/>
    <col min="25" max="16384" width="9.140625" style="52"/>
  </cols>
  <sheetData>
    <row r="1" spans="1:24" s="86" customFormat="1" ht="23.25" x14ac:dyDescent="0.35">
      <c r="A1" s="164" t="s">
        <v>220</v>
      </c>
      <c r="B1" s="164"/>
      <c r="C1" s="164"/>
      <c r="D1" s="88"/>
      <c r="E1" s="88"/>
    </row>
    <row r="2" spans="1:24" ht="120" x14ac:dyDescent="0.2">
      <c r="A2" s="58">
        <v>2018</v>
      </c>
      <c r="B2" s="50" t="s">
        <v>14</v>
      </c>
      <c r="C2" s="50" t="s">
        <v>15</v>
      </c>
      <c r="D2" s="50" t="s">
        <v>16</v>
      </c>
      <c r="E2" s="50" t="s">
        <v>17</v>
      </c>
      <c r="F2" s="50" t="s">
        <v>18</v>
      </c>
      <c r="G2" s="50" t="s">
        <v>19</v>
      </c>
      <c r="H2" s="50" t="s">
        <v>20</v>
      </c>
      <c r="I2" s="50" t="s">
        <v>21</v>
      </c>
      <c r="J2" s="50" t="s">
        <v>103</v>
      </c>
      <c r="K2" s="50" t="s">
        <v>104</v>
      </c>
      <c r="L2" s="50" t="s">
        <v>73</v>
      </c>
      <c r="M2" s="50" t="s">
        <v>22</v>
      </c>
      <c r="N2" s="50" t="s">
        <v>23</v>
      </c>
      <c r="O2" s="50" t="s">
        <v>24</v>
      </c>
      <c r="P2" s="50" t="s">
        <v>25</v>
      </c>
      <c r="Q2" s="50" t="s">
        <v>26</v>
      </c>
      <c r="R2" s="50" t="s">
        <v>156</v>
      </c>
      <c r="S2" s="50" t="s">
        <v>106</v>
      </c>
      <c r="T2" s="50" t="s">
        <v>132</v>
      </c>
      <c r="U2" s="50" t="s">
        <v>84</v>
      </c>
      <c r="V2" s="50" t="s">
        <v>66</v>
      </c>
      <c r="W2" s="50" t="s">
        <v>122</v>
      </c>
      <c r="X2" s="50" t="s">
        <v>121</v>
      </c>
    </row>
    <row r="3" spans="1:24" x14ac:dyDescent="0.2">
      <c r="A3" s="64" t="s">
        <v>126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4" x14ac:dyDescent="0.2">
      <c r="A4" s="64" t="s">
        <v>83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4" x14ac:dyDescent="0.2">
      <c r="A5" s="64" t="s">
        <v>27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4" x14ac:dyDescent="0.2">
      <c r="A6" s="64" t="s">
        <v>124</v>
      </c>
      <c r="B6" s="12">
        <v>93636</v>
      </c>
      <c r="C6" s="12">
        <v>73817</v>
      </c>
      <c r="D6" s="12" t="s">
        <v>12</v>
      </c>
      <c r="E6" s="12" t="s">
        <v>12</v>
      </c>
      <c r="F6" s="12">
        <v>68709</v>
      </c>
      <c r="G6" s="12">
        <v>58171</v>
      </c>
      <c r="H6" s="12">
        <v>59038</v>
      </c>
      <c r="I6" s="12">
        <v>54038</v>
      </c>
      <c r="J6" s="12" t="s">
        <v>12</v>
      </c>
      <c r="K6" s="12" t="s">
        <v>12</v>
      </c>
      <c r="L6" s="12" t="s">
        <v>12</v>
      </c>
      <c r="M6" s="12" t="s">
        <v>12</v>
      </c>
      <c r="N6" s="12" t="s">
        <v>12</v>
      </c>
      <c r="O6" s="12" t="s">
        <v>12</v>
      </c>
      <c r="P6" s="12">
        <v>51984</v>
      </c>
      <c r="Q6" s="12">
        <v>46594</v>
      </c>
      <c r="R6" s="12" t="s">
        <v>12</v>
      </c>
      <c r="S6" s="12" t="s">
        <v>12</v>
      </c>
      <c r="T6" s="12">
        <v>37735</v>
      </c>
      <c r="U6" s="12">
        <v>55734</v>
      </c>
      <c r="V6" s="12">
        <v>450</v>
      </c>
      <c r="W6" s="12" t="s">
        <v>12</v>
      </c>
    </row>
    <row r="7" spans="1:24" ht="24" x14ac:dyDescent="0.2">
      <c r="A7" s="69" t="s">
        <v>49</v>
      </c>
      <c r="B7" s="12">
        <v>90395</v>
      </c>
      <c r="C7" s="12" t="s">
        <v>12</v>
      </c>
      <c r="D7" s="12">
        <v>79321.570000000007</v>
      </c>
      <c r="E7" s="12">
        <v>74322</v>
      </c>
      <c r="F7" s="12">
        <v>69322</v>
      </c>
      <c r="G7" s="12">
        <v>64322</v>
      </c>
      <c r="H7" s="12">
        <v>59322</v>
      </c>
      <c r="I7" s="12">
        <v>56322</v>
      </c>
      <c r="J7" s="12">
        <v>3500</v>
      </c>
      <c r="K7" s="12" t="s">
        <v>12</v>
      </c>
      <c r="L7" s="12">
        <v>53888.87</v>
      </c>
      <c r="M7" s="12" t="s">
        <v>12</v>
      </c>
      <c r="N7" s="12">
        <v>54321.57</v>
      </c>
      <c r="O7" s="12">
        <v>51100</v>
      </c>
      <c r="P7" s="12">
        <v>46100</v>
      </c>
      <c r="Q7" s="12">
        <v>43000</v>
      </c>
      <c r="R7" s="12" t="s">
        <v>12</v>
      </c>
      <c r="S7" s="12" t="s">
        <v>12</v>
      </c>
      <c r="T7" s="12">
        <v>35000</v>
      </c>
      <c r="U7" s="12" t="s">
        <v>12</v>
      </c>
      <c r="V7" s="12">
        <v>3000</v>
      </c>
      <c r="W7" s="12">
        <v>3500</v>
      </c>
    </row>
    <row r="8" spans="1:24" x14ac:dyDescent="0.2">
      <c r="A8" s="64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x14ac:dyDescent="0.2">
      <c r="A9" s="64" t="s">
        <v>29</v>
      </c>
      <c r="B9" s="12">
        <v>66739</v>
      </c>
      <c r="C9" s="12" t="s">
        <v>12</v>
      </c>
      <c r="D9" s="12">
        <v>62773</v>
      </c>
      <c r="E9" s="12" t="s">
        <v>12</v>
      </c>
      <c r="F9" s="12">
        <v>60071</v>
      </c>
      <c r="G9" s="12" t="s">
        <v>12</v>
      </c>
      <c r="H9" s="12">
        <v>56319</v>
      </c>
      <c r="I9" s="12" t="s">
        <v>12</v>
      </c>
      <c r="J9" s="12">
        <v>51815</v>
      </c>
      <c r="K9" s="12">
        <v>24960</v>
      </c>
      <c r="L9" s="12">
        <v>33280</v>
      </c>
      <c r="M9" s="12" t="s">
        <v>12</v>
      </c>
      <c r="N9" s="12" t="s">
        <v>12</v>
      </c>
      <c r="O9" s="12" t="s">
        <v>12</v>
      </c>
      <c r="P9" s="12" t="s">
        <v>12</v>
      </c>
      <c r="Q9" s="12">
        <v>51061</v>
      </c>
      <c r="R9" s="12" t="s">
        <v>12</v>
      </c>
      <c r="S9" s="12" t="s">
        <v>12</v>
      </c>
      <c r="T9" s="12">
        <v>37440</v>
      </c>
      <c r="U9" s="12">
        <v>51064</v>
      </c>
      <c r="V9" s="12">
        <v>550</v>
      </c>
      <c r="W9" s="12" t="s">
        <v>12</v>
      </c>
    </row>
    <row r="10" spans="1:24" x14ac:dyDescent="0.2">
      <c r="A10" s="64" t="s">
        <v>125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4" x14ac:dyDescent="0.2">
      <c r="A11" s="64" t="s">
        <v>30</v>
      </c>
      <c r="B11" s="12">
        <v>64677</v>
      </c>
      <c r="C11" s="12" t="s">
        <v>12</v>
      </c>
      <c r="D11" s="12">
        <v>60853</v>
      </c>
      <c r="E11" s="12">
        <v>57028</v>
      </c>
      <c r="F11" s="12" t="s">
        <v>12</v>
      </c>
      <c r="G11" s="12">
        <v>55533</v>
      </c>
      <c r="H11" s="12" t="s">
        <v>12</v>
      </c>
      <c r="I11" s="12" t="s">
        <v>12</v>
      </c>
      <c r="J11" s="12">
        <v>54868</v>
      </c>
      <c r="K11" s="12" t="s">
        <v>12</v>
      </c>
      <c r="L11" s="12" t="s">
        <v>12</v>
      </c>
      <c r="M11" s="12">
        <v>51443</v>
      </c>
      <c r="N11" s="12">
        <v>51443</v>
      </c>
      <c r="O11" s="12">
        <v>51443</v>
      </c>
      <c r="P11" s="12">
        <v>51443</v>
      </c>
      <c r="Q11" s="12">
        <v>48842</v>
      </c>
      <c r="R11" s="12" t="s">
        <v>12</v>
      </c>
      <c r="S11" s="12">
        <v>22880</v>
      </c>
      <c r="T11" s="12" t="s">
        <v>12</v>
      </c>
      <c r="U11" s="12">
        <v>51443</v>
      </c>
      <c r="V11" s="12" t="s">
        <v>12</v>
      </c>
      <c r="W11" s="12" t="s">
        <v>12</v>
      </c>
    </row>
    <row r="12" spans="1:24" x14ac:dyDescent="0.2">
      <c r="A12" s="64" t="s">
        <v>177</v>
      </c>
      <c r="B12" s="12">
        <v>80871</v>
      </c>
      <c r="C12" s="12" t="s">
        <v>12</v>
      </c>
      <c r="D12" s="12">
        <v>74940</v>
      </c>
      <c r="E12" s="12">
        <v>71226</v>
      </c>
      <c r="F12" s="12">
        <v>70165</v>
      </c>
      <c r="G12" s="12">
        <v>67581</v>
      </c>
      <c r="H12" s="12">
        <v>66520</v>
      </c>
      <c r="I12" s="12" t="s">
        <v>12</v>
      </c>
      <c r="J12" s="12" t="s">
        <v>12</v>
      </c>
      <c r="K12" s="12" t="s">
        <v>12</v>
      </c>
      <c r="L12" s="12">
        <v>39140</v>
      </c>
      <c r="M12" s="12" t="s">
        <v>12</v>
      </c>
      <c r="N12" s="12">
        <v>62435</v>
      </c>
      <c r="O12" s="12">
        <v>51000</v>
      </c>
      <c r="P12" s="12">
        <v>46000</v>
      </c>
      <c r="Q12" s="12">
        <v>41000</v>
      </c>
      <c r="R12" s="12" t="s">
        <v>12</v>
      </c>
      <c r="S12" s="12" t="s">
        <v>12</v>
      </c>
      <c r="T12" s="12">
        <v>48542</v>
      </c>
      <c r="U12" s="12">
        <v>64935</v>
      </c>
      <c r="V12" s="12" t="s">
        <v>12</v>
      </c>
      <c r="W12" s="12">
        <v>2750</v>
      </c>
    </row>
    <row r="13" spans="1:24" x14ac:dyDescent="0.2">
      <c r="A13" s="64" t="s">
        <v>31</v>
      </c>
      <c r="B13" s="12">
        <v>109705</v>
      </c>
      <c r="C13" s="12">
        <v>97259</v>
      </c>
      <c r="D13" s="12" t="s">
        <v>12</v>
      </c>
      <c r="E13" s="12">
        <v>88293</v>
      </c>
      <c r="F13" s="12">
        <v>82063</v>
      </c>
      <c r="G13" s="12">
        <v>76396</v>
      </c>
      <c r="H13" s="12">
        <v>70887</v>
      </c>
      <c r="I13" s="12" t="s">
        <v>12</v>
      </c>
      <c r="J13" s="12" t="s">
        <v>12</v>
      </c>
      <c r="K13" s="12" t="s">
        <v>12</v>
      </c>
      <c r="L13" s="12" t="s">
        <v>12</v>
      </c>
      <c r="M13" s="12">
        <v>64334</v>
      </c>
      <c r="N13" s="12">
        <v>56902</v>
      </c>
      <c r="O13" s="12">
        <v>54927</v>
      </c>
      <c r="P13" s="12">
        <v>53017</v>
      </c>
      <c r="Q13" s="12">
        <v>51175</v>
      </c>
      <c r="R13" s="12" t="s">
        <v>12</v>
      </c>
      <c r="S13" s="12" t="s">
        <v>12</v>
      </c>
      <c r="T13" s="12">
        <v>44996</v>
      </c>
      <c r="U13" s="12">
        <v>65270</v>
      </c>
      <c r="V13" s="12">
        <v>850</v>
      </c>
      <c r="W13" s="12" t="s">
        <v>12</v>
      </c>
    </row>
    <row r="14" spans="1:24" x14ac:dyDescent="0.2">
      <c r="A14" s="64" t="s">
        <v>32</v>
      </c>
      <c r="B14" s="12">
        <v>70534</v>
      </c>
      <c r="C14" s="12">
        <v>64340</v>
      </c>
      <c r="D14" s="12" t="s">
        <v>12</v>
      </c>
      <c r="E14" s="12">
        <v>59086</v>
      </c>
      <c r="F14" s="12" t="s">
        <v>12</v>
      </c>
      <c r="G14" s="12">
        <v>59086</v>
      </c>
      <c r="H14" s="12">
        <v>56172</v>
      </c>
      <c r="I14" s="12" t="s">
        <v>12</v>
      </c>
      <c r="J14" s="12">
        <v>3000</v>
      </c>
      <c r="K14" s="12" t="s">
        <v>12</v>
      </c>
      <c r="L14" s="12" t="s">
        <v>12</v>
      </c>
      <c r="M14" s="12">
        <v>52536</v>
      </c>
      <c r="N14" s="12">
        <v>52536</v>
      </c>
      <c r="O14" s="12">
        <v>52536</v>
      </c>
      <c r="P14" s="12">
        <v>52536</v>
      </c>
      <c r="Q14" s="12">
        <v>51536</v>
      </c>
      <c r="R14" s="12" t="s">
        <v>12</v>
      </c>
      <c r="S14" s="12" t="s">
        <v>12</v>
      </c>
      <c r="T14" s="12">
        <v>39369</v>
      </c>
      <c r="U14" s="12" t="s">
        <v>12</v>
      </c>
      <c r="V14" s="12">
        <v>800</v>
      </c>
      <c r="W14" s="12">
        <v>3000</v>
      </c>
    </row>
    <row r="15" spans="1:24" x14ac:dyDescent="0.2">
      <c r="A15" s="64" t="s">
        <v>33</v>
      </c>
      <c r="B15" s="12">
        <v>70496</v>
      </c>
      <c r="C15" s="12">
        <v>65496</v>
      </c>
      <c r="D15" s="12" t="s">
        <v>12</v>
      </c>
      <c r="E15" s="12">
        <v>62496</v>
      </c>
      <c r="F15" s="12">
        <v>59496</v>
      </c>
      <c r="G15" s="12">
        <v>56496</v>
      </c>
      <c r="H15" s="12">
        <v>55496</v>
      </c>
      <c r="I15" s="12" t="s">
        <v>12</v>
      </c>
      <c r="J15" s="12">
        <v>3500</v>
      </c>
      <c r="K15" s="12" t="s">
        <v>12</v>
      </c>
      <c r="L15" s="12" t="s">
        <v>12</v>
      </c>
      <c r="M15" s="12">
        <v>53496</v>
      </c>
      <c r="N15" s="12">
        <v>51996</v>
      </c>
      <c r="O15" s="12">
        <v>50496</v>
      </c>
      <c r="P15" s="12">
        <v>47559</v>
      </c>
      <c r="Q15" s="12">
        <v>44764</v>
      </c>
      <c r="R15" s="12" t="s">
        <v>12</v>
      </c>
      <c r="S15" s="12">
        <v>42815</v>
      </c>
      <c r="T15" s="12" t="s">
        <v>12</v>
      </c>
      <c r="U15" s="12">
        <v>53496</v>
      </c>
      <c r="V15" s="12" t="s">
        <v>12</v>
      </c>
      <c r="W15" s="12">
        <v>3500</v>
      </c>
    </row>
    <row r="16" spans="1:24" x14ac:dyDescent="0.2">
      <c r="A16" s="64" t="s">
        <v>127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12"/>
    </row>
    <row r="17" spans="1:24" x14ac:dyDescent="0.2">
      <c r="A17" s="64" t="s">
        <v>34</v>
      </c>
      <c r="B17" s="12">
        <v>82524</v>
      </c>
      <c r="C17" s="12" t="s">
        <v>12</v>
      </c>
      <c r="D17" s="12">
        <v>79794</v>
      </c>
      <c r="E17" s="12">
        <v>75477</v>
      </c>
      <c r="F17" s="12">
        <v>73215</v>
      </c>
      <c r="G17" s="12">
        <v>71600</v>
      </c>
      <c r="H17" s="12">
        <v>67503</v>
      </c>
      <c r="I17" s="12" t="s">
        <v>12</v>
      </c>
      <c r="J17" s="12">
        <v>2100</v>
      </c>
      <c r="K17" s="12" t="s">
        <v>12</v>
      </c>
      <c r="L17" s="12" t="s">
        <v>12</v>
      </c>
      <c r="M17" s="12" t="s">
        <v>12</v>
      </c>
      <c r="N17" s="12" t="s">
        <v>12</v>
      </c>
      <c r="O17" s="12">
        <v>59310</v>
      </c>
      <c r="P17" s="12">
        <v>53849</v>
      </c>
      <c r="Q17" s="12">
        <v>47703</v>
      </c>
      <c r="R17" s="12" t="s">
        <v>12</v>
      </c>
      <c r="S17" s="12" t="s">
        <v>12</v>
      </c>
      <c r="T17" s="12">
        <v>44566</v>
      </c>
      <c r="U17" s="12">
        <v>47703</v>
      </c>
      <c r="V17" s="12">
        <v>200</v>
      </c>
      <c r="W17" s="12">
        <v>2100</v>
      </c>
    </row>
    <row r="18" spans="1:24" x14ac:dyDescent="0.2">
      <c r="A18" s="64" t="s">
        <v>135</v>
      </c>
      <c r="B18" s="12">
        <v>120702</v>
      </c>
      <c r="C18" s="12">
        <v>112537</v>
      </c>
      <c r="D18" s="12">
        <v>117195</v>
      </c>
      <c r="E18" s="12">
        <v>103537</v>
      </c>
      <c r="F18" s="12">
        <v>92406</v>
      </c>
      <c r="G18" s="12">
        <v>83710</v>
      </c>
      <c r="H18" s="12">
        <v>76067</v>
      </c>
      <c r="I18" s="12">
        <v>72046</v>
      </c>
      <c r="J18" s="12">
        <v>2300</v>
      </c>
      <c r="K18" s="12" t="s">
        <v>12</v>
      </c>
      <c r="L18" s="12" t="s">
        <v>12</v>
      </c>
      <c r="M18" s="12" t="s">
        <v>12</v>
      </c>
      <c r="N18" s="12" t="s">
        <v>12</v>
      </c>
      <c r="O18" s="12">
        <v>68941</v>
      </c>
      <c r="P18" s="12">
        <v>47651</v>
      </c>
      <c r="Q18" s="12">
        <v>39446</v>
      </c>
      <c r="R18" s="12" t="s">
        <v>12</v>
      </c>
      <c r="S18" s="12" t="s">
        <v>12</v>
      </c>
      <c r="T18" s="12" t="s">
        <v>12</v>
      </c>
      <c r="U18" s="12">
        <v>74801</v>
      </c>
      <c r="V18" s="12">
        <v>900</v>
      </c>
      <c r="W18" s="12" t="s">
        <v>12</v>
      </c>
    </row>
    <row r="19" spans="1:24" x14ac:dyDescent="0.2">
      <c r="A19" s="69" t="s">
        <v>157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4" x14ac:dyDescent="0.2">
      <c r="A20" s="64" t="s">
        <v>36</v>
      </c>
      <c r="B20" s="12">
        <v>68242</v>
      </c>
      <c r="C20" s="12">
        <v>62095</v>
      </c>
      <c r="D20" s="12" t="s">
        <v>12</v>
      </c>
      <c r="E20" s="12" t="s">
        <v>12</v>
      </c>
      <c r="F20" s="12">
        <v>59018.75</v>
      </c>
      <c r="G20" s="12">
        <v>56559.76</v>
      </c>
      <c r="H20" s="12">
        <v>54714.49</v>
      </c>
      <c r="I20" s="12" t="s">
        <v>12</v>
      </c>
      <c r="J20" s="12" t="s">
        <v>12</v>
      </c>
      <c r="K20" s="12" t="s">
        <v>12</v>
      </c>
      <c r="L20" s="12" t="s">
        <v>12</v>
      </c>
      <c r="M20" s="12">
        <v>52871.01</v>
      </c>
      <c r="N20" s="12" t="s">
        <v>12</v>
      </c>
      <c r="O20" s="12" t="s">
        <v>12</v>
      </c>
      <c r="P20" s="12" t="s">
        <v>12</v>
      </c>
      <c r="Q20" s="12">
        <v>45806.02</v>
      </c>
      <c r="R20" s="12" t="s">
        <v>12</v>
      </c>
      <c r="S20" s="12" t="s">
        <v>12</v>
      </c>
      <c r="T20" s="12">
        <v>37000</v>
      </c>
      <c r="U20" s="12">
        <v>54371.01</v>
      </c>
      <c r="V20" s="12">
        <v>600</v>
      </c>
      <c r="W20" s="12" t="s">
        <v>12</v>
      </c>
      <c r="X20" s="17"/>
    </row>
    <row r="21" spans="1:24" x14ac:dyDescent="0.2">
      <c r="A21" s="64" t="s">
        <v>37</v>
      </c>
      <c r="B21" s="12">
        <v>55950</v>
      </c>
      <c r="C21" s="12">
        <v>51746</v>
      </c>
      <c r="D21" s="12" t="s">
        <v>12</v>
      </c>
      <c r="E21" s="12" t="s">
        <v>12</v>
      </c>
      <c r="F21" s="12" t="s">
        <v>182</v>
      </c>
      <c r="G21" s="12">
        <v>49165</v>
      </c>
      <c r="H21" s="12">
        <v>48145</v>
      </c>
      <c r="I21" s="12" t="s">
        <v>12</v>
      </c>
      <c r="J21" s="12" t="s">
        <v>12</v>
      </c>
      <c r="K21" s="12" t="s">
        <v>12</v>
      </c>
      <c r="L21" s="12" t="s">
        <v>12</v>
      </c>
      <c r="M21" s="12">
        <v>46605</v>
      </c>
      <c r="N21" s="12" t="s">
        <v>12</v>
      </c>
      <c r="O21" s="12" t="s">
        <v>12</v>
      </c>
      <c r="P21" s="12" t="s">
        <v>12</v>
      </c>
      <c r="Q21" s="12">
        <v>40000</v>
      </c>
      <c r="R21" s="12" t="s">
        <v>12</v>
      </c>
      <c r="S21" s="12" t="s">
        <v>12</v>
      </c>
      <c r="T21" s="12">
        <v>6786.45</v>
      </c>
      <c r="U21" s="12">
        <v>49105</v>
      </c>
      <c r="V21" s="12">
        <v>1400</v>
      </c>
      <c r="W21" s="12" t="s">
        <v>12</v>
      </c>
    </row>
    <row r="22" spans="1:24" x14ac:dyDescent="0.2">
      <c r="A22" s="64" t="s">
        <v>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4" x14ac:dyDescent="0.2">
      <c r="A23" s="64" t="s">
        <v>39</v>
      </c>
      <c r="B23" s="12">
        <v>103234</v>
      </c>
      <c r="C23" s="12">
        <v>84151</v>
      </c>
      <c r="D23" s="12">
        <v>92117</v>
      </c>
      <c r="E23" s="12">
        <v>75753</v>
      </c>
      <c r="F23" s="12">
        <v>81219</v>
      </c>
      <c r="G23" s="12">
        <v>73997</v>
      </c>
      <c r="H23" s="12">
        <v>69978</v>
      </c>
      <c r="I23" s="12">
        <v>64108</v>
      </c>
      <c r="J23" s="12">
        <v>5000</v>
      </c>
      <c r="K23" s="12" t="s">
        <v>12</v>
      </c>
      <c r="L23" s="12" t="s">
        <v>12</v>
      </c>
      <c r="M23" s="12" t="s">
        <v>12</v>
      </c>
      <c r="N23" s="12">
        <v>62349</v>
      </c>
      <c r="O23" s="12" t="s">
        <v>12</v>
      </c>
      <c r="P23" s="12">
        <v>53182</v>
      </c>
      <c r="Q23" s="12">
        <v>46149</v>
      </c>
      <c r="R23" s="12" t="s">
        <v>12</v>
      </c>
      <c r="S23" s="12" t="s">
        <v>12</v>
      </c>
      <c r="T23" s="12" t="s">
        <v>12</v>
      </c>
      <c r="U23" s="12">
        <v>67349</v>
      </c>
      <c r="V23" s="12">
        <v>700</v>
      </c>
      <c r="W23" s="12">
        <v>5000</v>
      </c>
    </row>
    <row r="24" spans="1:24" x14ac:dyDescent="0.2">
      <c r="A24" s="64" t="s">
        <v>40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4" x14ac:dyDescent="0.2">
      <c r="A25" s="64" t="s">
        <v>41</v>
      </c>
      <c r="B25" s="12" t="s">
        <v>12</v>
      </c>
      <c r="C25" s="12" t="s">
        <v>12</v>
      </c>
      <c r="D25" s="12" t="s">
        <v>12</v>
      </c>
      <c r="E25" s="12" t="s">
        <v>12</v>
      </c>
      <c r="F25" s="12" t="s">
        <v>12</v>
      </c>
      <c r="G25" s="12">
        <v>58670</v>
      </c>
      <c r="H25" s="12">
        <v>57670</v>
      </c>
      <c r="I25" s="12" t="s">
        <v>12</v>
      </c>
      <c r="J25" s="12">
        <v>57170</v>
      </c>
      <c r="K25" s="12" t="s">
        <v>12</v>
      </c>
      <c r="L25" s="12" t="s">
        <v>12</v>
      </c>
      <c r="M25" s="12">
        <v>54170</v>
      </c>
      <c r="N25" s="12">
        <v>52110</v>
      </c>
      <c r="O25" s="12">
        <v>50050</v>
      </c>
      <c r="P25" s="12">
        <v>48600</v>
      </c>
      <c r="Q25" s="12">
        <v>44900</v>
      </c>
      <c r="R25" s="12" t="s">
        <v>12</v>
      </c>
      <c r="S25" s="12" t="s">
        <v>12</v>
      </c>
      <c r="T25" s="12" t="s">
        <v>12</v>
      </c>
      <c r="U25" s="12">
        <v>62295.5</v>
      </c>
      <c r="V25" s="12" t="s">
        <v>12</v>
      </c>
      <c r="W25" s="12" t="s">
        <v>12</v>
      </c>
    </row>
    <row r="26" spans="1:24" x14ac:dyDescent="0.2">
      <c r="A26" s="64" t="s">
        <v>42</v>
      </c>
      <c r="B26" s="12">
        <v>80529</v>
      </c>
      <c r="C26" s="12" t="s">
        <v>12</v>
      </c>
      <c r="D26" s="12">
        <v>75797</v>
      </c>
      <c r="E26" s="12">
        <v>70460</v>
      </c>
      <c r="F26" s="12">
        <v>68659</v>
      </c>
      <c r="G26" s="12">
        <v>65687</v>
      </c>
      <c r="H26" s="12">
        <v>60992</v>
      </c>
      <c r="I26" s="12" t="s">
        <v>12</v>
      </c>
      <c r="J26" s="12">
        <v>58435</v>
      </c>
      <c r="K26" s="12" t="s">
        <v>12</v>
      </c>
      <c r="L26" s="12" t="s">
        <v>12</v>
      </c>
      <c r="M26" s="12" t="s">
        <v>12</v>
      </c>
      <c r="N26" s="12" t="s">
        <v>12</v>
      </c>
      <c r="O26" s="12">
        <v>56172</v>
      </c>
      <c r="P26" s="12">
        <v>52125</v>
      </c>
      <c r="Q26" s="12">
        <v>45107</v>
      </c>
      <c r="R26" s="12" t="s">
        <v>12</v>
      </c>
      <c r="S26" s="12">
        <v>38748</v>
      </c>
      <c r="T26" s="12">
        <v>40706</v>
      </c>
      <c r="U26" s="12">
        <v>59172.58</v>
      </c>
      <c r="V26" s="12">
        <v>1000</v>
      </c>
      <c r="W26" s="12" t="s">
        <v>12</v>
      </c>
    </row>
    <row r="27" spans="1:24" x14ac:dyDescent="0.2">
      <c r="A27" s="64" t="s">
        <v>43</v>
      </c>
      <c r="B27" s="12">
        <v>75000</v>
      </c>
      <c r="C27" s="12">
        <v>70400</v>
      </c>
      <c r="D27" s="12">
        <v>70400</v>
      </c>
      <c r="E27" s="12" t="s">
        <v>12</v>
      </c>
      <c r="F27" s="12">
        <v>68200</v>
      </c>
      <c r="G27" s="12">
        <v>65100</v>
      </c>
      <c r="H27" s="12">
        <v>63600</v>
      </c>
      <c r="I27" s="12" t="s">
        <v>12</v>
      </c>
      <c r="J27" s="12">
        <v>3275</v>
      </c>
      <c r="K27" s="12" t="s">
        <v>12</v>
      </c>
      <c r="L27" s="12" t="s">
        <v>12</v>
      </c>
      <c r="M27" s="12">
        <v>51900</v>
      </c>
      <c r="N27" s="12">
        <v>48200</v>
      </c>
      <c r="O27" s="12">
        <v>48200</v>
      </c>
      <c r="P27" s="12">
        <v>45900</v>
      </c>
      <c r="Q27" s="12">
        <v>45900</v>
      </c>
      <c r="R27" s="12" t="s">
        <v>12</v>
      </c>
      <c r="S27" s="12" t="s">
        <v>12</v>
      </c>
      <c r="T27" s="12">
        <v>38000</v>
      </c>
      <c r="U27" s="12">
        <v>59236</v>
      </c>
      <c r="V27" s="12">
        <v>700</v>
      </c>
      <c r="W27" s="12">
        <v>3275</v>
      </c>
    </row>
    <row r="28" spans="1:24" x14ac:dyDescent="0.2">
      <c r="A28" s="64" t="s">
        <v>44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4" x14ac:dyDescent="0.2">
      <c r="A29" s="64" t="s">
        <v>45</v>
      </c>
      <c r="B29" s="12">
        <v>93242</v>
      </c>
      <c r="C29" s="12" t="s">
        <v>12</v>
      </c>
      <c r="D29" s="12">
        <v>86110</v>
      </c>
      <c r="E29" s="12" t="s">
        <v>12</v>
      </c>
      <c r="F29" s="12">
        <v>80416</v>
      </c>
      <c r="G29" s="12">
        <v>74787</v>
      </c>
      <c r="H29" s="12">
        <v>69156</v>
      </c>
      <c r="I29" s="12">
        <v>65526</v>
      </c>
      <c r="J29" s="12" t="s">
        <v>12</v>
      </c>
      <c r="K29" s="12" t="s">
        <v>12</v>
      </c>
      <c r="L29" s="12" t="s">
        <v>12</v>
      </c>
      <c r="M29" s="12">
        <v>63526</v>
      </c>
      <c r="N29" s="12">
        <v>63526</v>
      </c>
      <c r="O29" s="12">
        <v>63526</v>
      </c>
      <c r="P29" s="12">
        <v>53370</v>
      </c>
      <c r="Q29" s="12">
        <v>49078</v>
      </c>
      <c r="R29" s="12" t="s">
        <v>12</v>
      </c>
      <c r="S29" s="12" t="s">
        <v>12</v>
      </c>
      <c r="T29" s="12">
        <v>15990</v>
      </c>
      <c r="U29" s="12">
        <v>66476.479999999996</v>
      </c>
      <c r="V29" s="12">
        <v>1000</v>
      </c>
      <c r="W29" s="12" t="s">
        <v>12</v>
      </c>
    </row>
    <row r="30" spans="1:24" x14ac:dyDescent="0.2">
      <c r="A30" s="64" t="s">
        <v>134</v>
      </c>
      <c r="B30" s="12">
        <v>67648</v>
      </c>
      <c r="C30" s="12" t="s">
        <v>12</v>
      </c>
      <c r="D30" s="12" t="s">
        <v>12</v>
      </c>
      <c r="E30" s="12">
        <v>61438</v>
      </c>
      <c r="F30" s="12">
        <v>61438</v>
      </c>
      <c r="G30" s="12">
        <v>60238</v>
      </c>
      <c r="H30" s="12">
        <v>57238</v>
      </c>
      <c r="I30" s="12" t="s">
        <v>12</v>
      </c>
      <c r="J30" s="12">
        <v>57838</v>
      </c>
      <c r="K30" s="12" t="s">
        <v>12</v>
      </c>
      <c r="L30" s="12" t="s">
        <v>12</v>
      </c>
      <c r="M30" s="12" t="s">
        <v>12</v>
      </c>
      <c r="N30" s="12" t="s">
        <v>12</v>
      </c>
      <c r="O30" s="12">
        <v>54238</v>
      </c>
      <c r="P30" s="12">
        <v>46806</v>
      </c>
      <c r="Q30" s="12">
        <v>44052</v>
      </c>
      <c r="R30" s="12" t="s">
        <v>12</v>
      </c>
      <c r="S30" s="12" t="s">
        <v>12</v>
      </c>
      <c r="T30" s="12">
        <v>28119</v>
      </c>
      <c r="U30" s="12">
        <v>57238</v>
      </c>
      <c r="V30" s="12">
        <v>125</v>
      </c>
      <c r="W30" s="12">
        <v>3600</v>
      </c>
    </row>
    <row r="31" spans="1:24" x14ac:dyDescent="0.2">
      <c r="A31" s="64" t="s">
        <v>158</v>
      </c>
      <c r="B31" s="12">
        <v>88556.34</v>
      </c>
      <c r="C31" s="12" t="s">
        <v>12</v>
      </c>
      <c r="D31" s="12">
        <v>82976.820000000007</v>
      </c>
      <c r="E31" s="12">
        <v>73150.58</v>
      </c>
      <c r="F31" s="12">
        <v>73974.91</v>
      </c>
      <c r="G31" s="12" t="s">
        <v>12</v>
      </c>
      <c r="H31" s="12">
        <v>64978.48</v>
      </c>
      <c r="I31" s="12">
        <v>60114.51</v>
      </c>
      <c r="J31" s="12">
        <v>3000</v>
      </c>
      <c r="K31" s="12" t="s">
        <v>12</v>
      </c>
      <c r="L31" s="12">
        <v>46655.89</v>
      </c>
      <c r="M31" s="12" t="s">
        <v>12</v>
      </c>
      <c r="N31" s="12">
        <v>57425.4</v>
      </c>
      <c r="O31" s="12">
        <v>54653.32</v>
      </c>
      <c r="P31" s="12">
        <v>62047.199999999997</v>
      </c>
      <c r="Q31" s="12">
        <v>46655.89</v>
      </c>
      <c r="R31" s="12">
        <v>52530.02</v>
      </c>
      <c r="S31" s="12">
        <v>39505.86</v>
      </c>
      <c r="T31" s="12">
        <v>31200</v>
      </c>
      <c r="U31" s="12">
        <v>57425</v>
      </c>
      <c r="V31" s="12" t="s">
        <v>12</v>
      </c>
      <c r="W31" s="12">
        <v>3000</v>
      </c>
    </row>
    <row r="32" spans="1:24" x14ac:dyDescent="0.2">
      <c r="A32" s="64" t="s">
        <v>46</v>
      </c>
      <c r="B32" s="12">
        <v>108815</v>
      </c>
      <c r="C32" s="12">
        <v>103633</v>
      </c>
      <c r="D32" s="12" t="s">
        <v>12</v>
      </c>
      <c r="E32" s="12">
        <v>93998</v>
      </c>
      <c r="F32" s="12">
        <v>89522</v>
      </c>
      <c r="G32" s="12">
        <v>81377</v>
      </c>
      <c r="H32" s="12">
        <v>73979</v>
      </c>
      <c r="I32" s="12">
        <v>70453</v>
      </c>
      <c r="J32" s="12">
        <v>70597</v>
      </c>
      <c r="K32" s="12">
        <v>32697.599999999999</v>
      </c>
      <c r="L32" s="12">
        <v>47091.199999999997</v>
      </c>
      <c r="M32" s="12">
        <v>67097</v>
      </c>
      <c r="N32" s="12">
        <v>67097</v>
      </c>
      <c r="O32" s="12">
        <v>67097</v>
      </c>
      <c r="P32" s="12">
        <v>57951</v>
      </c>
      <c r="Q32" s="12">
        <v>46359</v>
      </c>
      <c r="R32" s="12" t="s">
        <v>12</v>
      </c>
      <c r="S32" s="12" t="s">
        <v>12</v>
      </c>
      <c r="T32" s="12">
        <v>34000</v>
      </c>
      <c r="U32" s="12">
        <v>73136</v>
      </c>
      <c r="V32" s="12">
        <v>600</v>
      </c>
      <c r="W32" s="12">
        <v>3500</v>
      </c>
    </row>
    <row r="33" spans="1:23" x14ac:dyDescent="0.2">
      <c r="A33" s="64" t="s">
        <v>47</v>
      </c>
      <c r="B33" s="12">
        <v>96900</v>
      </c>
      <c r="C33" s="12">
        <v>91933</v>
      </c>
      <c r="D33" s="12" t="s">
        <v>12</v>
      </c>
      <c r="E33" s="12">
        <v>79623</v>
      </c>
      <c r="F33" s="12">
        <v>69515</v>
      </c>
      <c r="G33" s="12">
        <v>64139</v>
      </c>
      <c r="H33" s="12">
        <v>60129</v>
      </c>
      <c r="I33" s="12" t="s">
        <v>12</v>
      </c>
      <c r="J33" s="12">
        <v>5000</v>
      </c>
      <c r="K33" s="12" t="s">
        <v>12</v>
      </c>
      <c r="L33" s="12">
        <v>56784</v>
      </c>
      <c r="M33" s="12">
        <v>55732</v>
      </c>
      <c r="N33" s="12">
        <v>55732</v>
      </c>
      <c r="O33" s="12">
        <v>50611</v>
      </c>
      <c r="P33" s="12">
        <v>44816</v>
      </c>
      <c r="Q33" s="12">
        <v>40172</v>
      </c>
      <c r="R33" s="12">
        <v>23281</v>
      </c>
      <c r="S33" s="12">
        <v>47054</v>
      </c>
      <c r="T33" s="12">
        <v>40800</v>
      </c>
      <c r="U33" s="12">
        <v>65609</v>
      </c>
      <c r="V33" s="12" t="s">
        <v>12</v>
      </c>
      <c r="W33" s="12">
        <v>5000</v>
      </c>
    </row>
    <row r="34" spans="1:23" x14ac:dyDescent="0.2">
      <c r="A34" s="70" t="s">
        <v>11</v>
      </c>
      <c r="B34" s="12">
        <v>85223</v>
      </c>
      <c r="C34" s="12">
        <v>79957</v>
      </c>
      <c r="D34" s="12" t="s">
        <v>12</v>
      </c>
      <c r="E34" s="12">
        <v>79957</v>
      </c>
      <c r="F34" s="12">
        <v>76395</v>
      </c>
      <c r="G34" s="12">
        <v>69920</v>
      </c>
      <c r="H34" s="12">
        <v>64439</v>
      </c>
      <c r="I34" s="12" t="s">
        <v>12</v>
      </c>
      <c r="J34" s="12">
        <v>2600</v>
      </c>
      <c r="K34" s="12">
        <v>22526.400000000001</v>
      </c>
      <c r="L34" s="12">
        <v>29827.200000000001</v>
      </c>
      <c r="M34" s="12" t="s">
        <v>12</v>
      </c>
      <c r="N34" s="12" t="s">
        <v>12</v>
      </c>
      <c r="O34" s="12">
        <v>58674</v>
      </c>
      <c r="P34" s="12">
        <v>54709</v>
      </c>
      <c r="Q34" s="12">
        <v>51039</v>
      </c>
      <c r="R34" s="12">
        <v>54641.599999999999</v>
      </c>
      <c r="S34" s="12" t="s">
        <v>12</v>
      </c>
      <c r="T34" s="12">
        <v>34340.800000000003</v>
      </c>
      <c r="U34" s="12">
        <v>60674</v>
      </c>
      <c r="V34" s="12">
        <v>750</v>
      </c>
      <c r="W34" s="12">
        <v>2600</v>
      </c>
    </row>
    <row r="35" spans="1:23" x14ac:dyDescent="0.2">
      <c r="A35" s="70" t="s">
        <v>198</v>
      </c>
      <c r="B35" s="12">
        <v>97000</v>
      </c>
      <c r="C35" s="12">
        <v>87000</v>
      </c>
      <c r="D35" s="12">
        <v>87000</v>
      </c>
      <c r="E35" s="12">
        <v>80000</v>
      </c>
      <c r="F35" s="12">
        <v>80000</v>
      </c>
      <c r="G35" s="12">
        <v>56500</v>
      </c>
      <c r="H35" s="12">
        <v>55500</v>
      </c>
      <c r="I35" s="12" t="s">
        <v>12</v>
      </c>
      <c r="J35" s="12">
        <v>55000</v>
      </c>
      <c r="K35" s="12" t="s">
        <v>12</v>
      </c>
      <c r="L35" s="12">
        <v>45500</v>
      </c>
      <c r="M35" s="12">
        <v>53950</v>
      </c>
      <c r="N35" s="12" t="s">
        <v>12</v>
      </c>
      <c r="O35" s="12">
        <v>52000</v>
      </c>
      <c r="P35" s="12">
        <v>49000</v>
      </c>
      <c r="Q35" s="12">
        <v>45000</v>
      </c>
      <c r="R35" s="12" t="s">
        <v>12</v>
      </c>
      <c r="S35" s="12" t="s">
        <v>12</v>
      </c>
      <c r="T35" s="12" t="s">
        <v>12</v>
      </c>
      <c r="U35" s="12">
        <v>59800</v>
      </c>
      <c r="V35" s="12" t="s">
        <v>12</v>
      </c>
      <c r="W35" s="12" t="s">
        <v>12</v>
      </c>
    </row>
    <row r="36" spans="1:23" x14ac:dyDescent="0.2">
      <c r="A36" s="70" t="s">
        <v>48</v>
      </c>
      <c r="B36" s="12">
        <v>93059</v>
      </c>
      <c r="C36" s="12">
        <v>85320</v>
      </c>
      <c r="D36" s="12" t="s">
        <v>12</v>
      </c>
      <c r="E36" s="12">
        <v>78771</v>
      </c>
      <c r="F36" s="12">
        <v>74209</v>
      </c>
      <c r="G36" s="12">
        <v>69071</v>
      </c>
      <c r="H36" s="12">
        <v>66605</v>
      </c>
      <c r="I36" s="12">
        <v>62495</v>
      </c>
      <c r="J36" s="12">
        <v>4000</v>
      </c>
      <c r="K36" s="12" t="s">
        <v>12</v>
      </c>
      <c r="L36" s="12" t="s">
        <v>12</v>
      </c>
      <c r="M36" s="12">
        <v>60769</v>
      </c>
      <c r="N36" s="12">
        <v>60769</v>
      </c>
      <c r="O36" s="12">
        <v>58385</v>
      </c>
      <c r="P36" s="12">
        <v>54686</v>
      </c>
      <c r="Q36" s="12">
        <v>49217</v>
      </c>
      <c r="R36" s="12" t="s">
        <v>12</v>
      </c>
      <c r="S36" s="12" t="s">
        <v>12</v>
      </c>
      <c r="T36" s="12">
        <v>47288</v>
      </c>
      <c r="U36" s="12">
        <v>61784</v>
      </c>
      <c r="V36" s="12" t="s">
        <v>12</v>
      </c>
      <c r="W36" s="12">
        <v>4000</v>
      </c>
    </row>
    <row r="37" spans="1:23" x14ac:dyDescent="0.2">
      <c r="A37" s="162"/>
      <c r="B37" s="162"/>
      <c r="C37" s="162"/>
      <c r="D37" s="7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1:23" x14ac:dyDescent="0.2">
      <c r="A38" s="163"/>
      <c r="B38" s="163"/>
      <c r="C38" s="163"/>
      <c r="D38" s="7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x14ac:dyDescent="0.2">
      <c r="B39" s="55" t="s">
        <v>85</v>
      </c>
      <c r="C39" s="55" t="s">
        <v>86</v>
      </c>
      <c r="D39" s="55" t="s">
        <v>87</v>
      </c>
      <c r="E39" s="55" t="s">
        <v>88</v>
      </c>
      <c r="F39" s="55" t="s">
        <v>89</v>
      </c>
      <c r="G39" s="55" t="s">
        <v>90</v>
      </c>
      <c r="H39" s="55" t="s">
        <v>91</v>
      </c>
      <c r="I39" s="55" t="s">
        <v>92</v>
      </c>
      <c r="J39" s="55" t="s">
        <v>110</v>
      </c>
      <c r="K39" s="55" t="s">
        <v>111</v>
      </c>
      <c r="L39" s="55" t="s">
        <v>112</v>
      </c>
      <c r="M39" s="55" t="s">
        <v>93</v>
      </c>
      <c r="N39" s="55" t="s">
        <v>94</v>
      </c>
      <c r="O39" s="55" t="s">
        <v>95</v>
      </c>
      <c r="P39" s="55" t="s">
        <v>96</v>
      </c>
      <c r="Q39" s="55" t="s">
        <v>97</v>
      </c>
      <c r="R39" s="55" t="s">
        <v>118</v>
      </c>
      <c r="S39" s="55" t="s">
        <v>117</v>
      </c>
      <c r="T39" s="55" t="s">
        <v>98</v>
      </c>
      <c r="U39" s="55" t="s">
        <v>99</v>
      </c>
      <c r="V39" s="55" t="s">
        <v>113</v>
      </c>
      <c r="W39" s="17" t="s">
        <v>129</v>
      </c>
    </row>
    <row r="40" spans="1:23" x14ac:dyDescent="0.2">
      <c r="A40" s="56" t="s">
        <v>50</v>
      </c>
      <c r="B40" s="4">
        <v>85377.275652173921</v>
      </c>
      <c r="C40" s="4">
        <v>80691.71428571429</v>
      </c>
      <c r="D40" s="4">
        <v>80773.115833333344</v>
      </c>
      <c r="E40" s="4">
        <v>75565.62235294118</v>
      </c>
      <c r="F40" s="4">
        <v>72900.68299999999</v>
      </c>
      <c r="G40" s="4">
        <v>65368.443636363634</v>
      </c>
      <c r="H40" s="4">
        <v>62367.303043478263</v>
      </c>
      <c r="I40" s="4">
        <v>63137.813750000001</v>
      </c>
      <c r="J40" s="4">
        <v>24611</v>
      </c>
      <c r="K40" s="4">
        <v>26728</v>
      </c>
      <c r="L40" s="4">
        <v>44020.895000000004</v>
      </c>
      <c r="M40" s="4">
        <v>56033.00076923077</v>
      </c>
      <c r="N40" s="4">
        <v>56917.283571428576</v>
      </c>
      <c r="O40" s="4">
        <v>55439.964210526305</v>
      </c>
      <c r="P40" s="4">
        <v>51111.009523809524</v>
      </c>
      <c r="Q40" s="4">
        <v>46023.162916666675</v>
      </c>
      <c r="R40" s="4">
        <v>43484.206666666665</v>
      </c>
      <c r="S40" s="4">
        <v>38200.572</v>
      </c>
      <c r="T40" s="4">
        <v>35659.902777777781</v>
      </c>
      <c r="U40" s="4">
        <v>59914.43499999999</v>
      </c>
      <c r="V40" s="4">
        <v>851.5625</v>
      </c>
      <c r="W40" s="4">
        <v>3448.0769230769229</v>
      </c>
    </row>
    <row r="41" spans="1:23" x14ac:dyDescent="0.2">
      <c r="A41" s="56" t="s">
        <v>51</v>
      </c>
      <c r="B41" s="4">
        <v>85223</v>
      </c>
      <c r="C41" s="4">
        <v>82054</v>
      </c>
      <c r="D41" s="4">
        <v>79557.785000000003</v>
      </c>
      <c r="E41" s="4">
        <v>75477</v>
      </c>
      <c r="F41" s="4">
        <v>71690</v>
      </c>
      <c r="G41" s="4">
        <v>64711</v>
      </c>
      <c r="H41" s="4">
        <v>60992</v>
      </c>
      <c r="I41" s="4">
        <v>63301.5</v>
      </c>
      <c r="J41" s="4">
        <v>4500</v>
      </c>
      <c r="K41" s="4">
        <v>24960</v>
      </c>
      <c r="L41" s="4">
        <v>46077.945</v>
      </c>
      <c r="M41" s="4">
        <v>53950</v>
      </c>
      <c r="N41" s="4">
        <v>56317</v>
      </c>
      <c r="O41" s="4">
        <v>54238</v>
      </c>
      <c r="P41" s="4">
        <v>51984</v>
      </c>
      <c r="Q41" s="4">
        <v>46024.5</v>
      </c>
      <c r="R41" s="4">
        <v>52530.02</v>
      </c>
      <c r="S41" s="4">
        <v>39505.86</v>
      </c>
      <c r="T41" s="4">
        <v>37587.5</v>
      </c>
      <c r="U41" s="4">
        <v>59518</v>
      </c>
      <c r="V41" s="4">
        <v>725</v>
      </c>
      <c r="W41" s="4">
        <v>3500</v>
      </c>
    </row>
    <row r="42" spans="1:23" x14ac:dyDescent="0.2">
      <c r="A42" s="56" t="s">
        <v>128</v>
      </c>
      <c r="B42" s="4">
        <v>120702</v>
      </c>
      <c r="C42" s="4">
        <v>112537</v>
      </c>
      <c r="D42" s="4">
        <v>117195</v>
      </c>
      <c r="E42" s="4">
        <v>103537</v>
      </c>
      <c r="F42" s="4">
        <v>92406</v>
      </c>
      <c r="G42" s="4">
        <v>83710</v>
      </c>
      <c r="H42" s="4">
        <v>76067</v>
      </c>
      <c r="I42" s="4">
        <v>72046</v>
      </c>
      <c r="J42" s="4">
        <v>70597</v>
      </c>
      <c r="K42" s="4">
        <v>32697.599999999999</v>
      </c>
      <c r="L42" s="4">
        <v>56784</v>
      </c>
      <c r="M42" s="4">
        <v>67097</v>
      </c>
      <c r="N42" s="4">
        <v>67097</v>
      </c>
      <c r="O42" s="4">
        <v>68941</v>
      </c>
      <c r="P42" s="4">
        <v>62047.199999999997</v>
      </c>
      <c r="Q42" s="4">
        <v>51536</v>
      </c>
      <c r="R42" s="4">
        <v>54641.599999999999</v>
      </c>
      <c r="S42" s="4">
        <v>47054</v>
      </c>
      <c r="T42" s="4">
        <v>48542</v>
      </c>
      <c r="U42" s="4">
        <v>74801</v>
      </c>
      <c r="V42" s="4">
        <v>3000</v>
      </c>
      <c r="W42" s="4">
        <v>5000</v>
      </c>
    </row>
    <row r="43" spans="1:23" x14ac:dyDescent="0.2">
      <c r="A43" s="56" t="s">
        <v>52</v>
      </c>
      <c r="B43" s="4">
        <v>55950</v>
      </c>
      <c r="C43" s="4">
        <v>51746</v>
      </c>
      <c r="D43" s="4">
        <v>60853</v>
      </c>
      <c r="E43" s="4">
        <v>57028</v>
      </c>
      <c r="F43" s="4">
        <v>59018.75</v>
      </c>
      <c r="G43" s="4">
        <v>49165</v>
      </c>
      <c r="H43" s="4">
        <v>48145</v>
      </c>
      <c r="I43" s="4">
        <v>54038</v>
      </c>
      <c r="J43" s="4">
        <v>2100</v>
      </c>
      <c r="K43" s="4">
        <v>22526.400000000001</v>
      </c>
      <c r="L43" s="4">
        <v>29827.200000000001</v>
      </c>
      <c r="M43" s="4">
        <v>46605</v>
      </c>
      <c r="N43" s="4">
        <v>48200</v>
      </c>
      <c r="O43" s="4">
        <v>48200</v>
      </c>
      <c r="P43" s="4">
        <v>44816</v>
      </c>
      <c r="Q43" s="4">
        <v>39446</v>
      </c>
      <c r="R43" s="4">
        <v>23281</v>
      </c>
      <c r="S43" s="4">
        <v>22880</v>
      </c>
      <c r="T43" s="4">
        <v>6786.45</v>
      </c>
      <c r="U43" s="4">
        <v>47703</v>
      </c>
      <c r="V43" s="4">
        <v>125</v>
      </c>
      <c r="W43" s="4">
        <v>2100</v>
      </c>
    </row>
    <row r="44" spans="1:23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x14ac:dyDescent="0.2">
      <c r="A45" s="57"/>
      <c r="B45" s="57"/>
      <c r="D45" s="51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</sheetData>
  <mergeCells count="3">
    <mergeCell ref="A37:C37"/>
    <mergeCell ref="A38:C38"/>
    <mergeCell ref="A1:C1"/>
  </mergeCells>
  <pageMargins left="0.7" right="0.7" top="0.75" bottom="0.75" header="0.3" footer="0.3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6"/>
  <sheetViews>
    <sheetView workbookViewId="0">
      <pane ySplit="2" topLeftCell="A3" activePane="bottomLeft" state="frozen"/>
      <selection activeCell="R47" sqref="R47"/>
      <selection pane="bottomLeft" activeCell="N43" sqref="N43"/>
    </sheetView>
  </sheetViews>
  <sheetFormatPr defaultRowHeight="12.75" x14ac:dyDescent="0.2"/>
  <cols>
    <col min="1" max="1" width="18.5703125" style="52" bestFit="1" customWidth="1"/>
    <col min="2" max="2" width="7.7109375" style="52" bestFit="1" customWidth="1"/>
    <col min="3" max="3" width="7.42578125" style="52" bestFit="1" customWidth="1"/>
    <col min="4" max="4" width="6.42578125" style="52" bestFit="1" customWidth="1"/>
    <col min="5" max="5" width="7.42578125" style="52" bestFit="1" customWidth="1"/>
    <col min="6" max="17" width="6.42578125" style="52" bestFit="1" customWidth="1"/>
    <col min="18" max="18" width="7.28515625" style="52" bestFit="1" customWidth="1"/>
    <col min="19" max="19" width="6.42578125" style="52" bestFit="1" customWidth="1"/>
    <col min="20" max="20" width="7.7109375" style="52" customWidth="1"/>
    <col min="21" max="22" width="6.42578125" style="52" bestFit="1" customWidth="1"/>
    <col min="23" max="23" width="7.7109375" style="52" bestFit="1" customWidth="1"/>
    <col min="24" max="24" width="8.28515625" style="52" customWidth="1"/>
    <col min="25" max="16384" width="9.140625" style="52"/>
  </cols>
  <sheetData>
    <row r="1" spans="1:24" s="86" customFormat="1" ht="23.25" x14ac:dyDescent="0.35">
      <c r="A1" s="164" t="s">
        <v>221</v>
      </c>
      <c r="B1" s="164"/>
      <c r="C1" s="164"/>
      <c r="D1" s="88"/>
      <c r="E1" s="88"/>
    </row>
    <row r="2" spans="1:24" ht="120" x14ac:dyDescent="0.2">
      <c r="A2" s="58">
        <v>2017</v>
      </c>
      <c r="B2" s="50" t="s">
        <v>14</v>
      </c>
      <c r="C2" s="50" t="s">
        <v>15</v>
      </c>
      <c r="D2" s="50" t="s">
        <v>16</v>
      </c>
      <c r="E2" s="50" t="s">
        <v>17</v>
      </c>
      <c r="F2" s="50" t="s">
        <v>18</v>
      </c>
      <c r="G2" s="50" t="s">
        <v>19</v>
      </c>
      <c r="H2" s="50" t="s">
        <v>20</v>
      </c>
      <c r="I2" s="50" t="s">
        <v>21</v>
      </c>
      <c r="J2" s="50" t="s">
        <v>103</v>
      </c>
      <c r="K2" s="50" t="s">
        <v>104</v>
      </c>
      <c r="L2" s="50" t="s">
        <v>73</v>
      </c>
      <c r="M2" s="50" t="s">
        <v>22</v>
      </c>
      <c r="N2" s="50" t="s">
        <v>23</v>
      </c>
      <c r="O2" s="50" t="s">
        <v>24</v>
      </c>
      <c r="P2" s="50" t="s">
        <v>25</v>
      </c>
      <c r="Q2" s="50" t="s">
        <v>26</v>
      </c>
      <c r="R2" s="50" t="s">
        <v>156</v>
      </c>
      <c r="S2" s="50" t="s">
        <v>106</v>
      </c>
      <c r="T2" s="50" t="s">
        <v>132</v>
      </c>
      <c r="U2" s="50" t="s">
        <v>84</v>
      </c>
      <c r="V2" s="50" t="s">
        <v>66</v>
      </c>
      <c r="W2" s="50" t="s">
        <v>122</v>
      </c>
      <c r="X2" s="50" t="s">
        <v>121</v>
      </c>
    </row>
    <row r="3" spans="1:24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4" x14ac:dyDescent="0.2">
      <c r="A4" s="64" t="s">
        <v>126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4" x14ac:dyDescent="0.2">
      <c r="A5" s="64" t="s">
        <v>83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4" x14ac:dyDescent="0.2">
      <c r="A6" s="64" t="s">
        <v>27</v>
      </c>
      <c r="B6" s="12">
        <v>80913.320000000007</v>
      </c>
      <c r="C6" s="12">
        <v>75913.320000000007</v>
      </c>
      <c r="D6" s="12" t="s">
        <v>116</v>
      </c>
      <c r="E6" s="12" t="s">
        <v>116</v>
      </c>
      <c r="F6" s="12">
        <v>68413.320000000007</v>
      </c>
      <c r="G6" s="12">
        <v>64413.32</v>
      </c>
      <c r="H6" s="12">
        <v>62413.32</v>
      </c>
      <c r="I6" s="12">
        <v>60913.32</v>
      </c>
      <c r="J6" s="12">
        <v>61663.32</v>
      </c>
      <c r="K6" s="12" t="s">
        <v>116</v>
      </c>
      <c r="L6" s="12">
        <v>46262</v>
      </c>
      <c r="M6" s="12" t="s">
        <v>116</v>
      </c>
      <c r="N6" s="12" t="s">
        <v>116</v>
      </c>
      <c r="O6" s="12">
        <v>58413.32</v>
      </c>
      <c r="P6" s="12">
        <v>53976.26</v>
      </c>
      <c r="Q6" s="12">
        <v>47466.82</v>
      </c>
      <c r="R6" s="12" t="s">
        <v>12</v>
      </c>
      <c r="S6" s="12" t="s">
        <v>12</v>
      </c>
      <c r="T6" s="12" t="s">
        <v>12</v>
      </c>
      <c r="U6" s="12">
        <v>58413.32</v>
      </c>
      <c r="V6" s="12">
        <v>800</v>
      </c>
      <c r="W6" s="12" t="s">
        <v>12</v>
      </c>
    </row>
    <row r="7" spans="1:24" x14ac:dyDescent="0.2">
      <c r="A7" s="64" t="s">
        <v>124</v>
      </c>
      <c r="B7" s="12">
        <v>91800</v>
      </c>
      <c r="C7" s="12">
        <v>72370</v>
      </c>
      <c r="D7" s="12" t="s">
        <v>12</v>
      </c>
      <c r="E7" s="12" t="s">
        <v>12</v>
      </c>
      <c r="F7" s="12">
        <v>67362</v>
      </c>
      <c r="G7" s="12">
        <v>57030</v>
      </c>
      <c r="H7" s="12">
        <v>53479</v>
      </c>
      <c r="I7" s="12">
        <v>52979</v>
      </c>
      <c r="J7" s="12" t="s">
        <v>12</v>
      </c>
      <c r="K7" s="12" t="s">
        <v>12</v>
      </c>
      <c r="L7" s="12" t="s">
        <v>12</v>
      </c>
      <c r="M7" s="12" t="s">
        <v>12</v>
      </c>
      <c r="N7" s="12" t="s">
        <v>12</v>
      </c>
      <c r="O7" s="12" t="s">
        <v>12</v>
      </c>
      <c r="P7" s="12">
        <v>50964</v>
      </c>
      <c r="Q7" s="12">
        <v>45680</v>
      </c>
      <c r="R7" s="12" t="s">
        <v>12</v>
      </c>
      <c r="S7" s="12" t="s">
        <v>12</v>
      </c>
      <c r="T7" s="12">
        <v>36267</v>
      </c>
      <c r="U7" s="12">
        <v>55764</v>
      </c>
      <c r="V7" s="12">
        <v>450</v>
      </c>
      <c r="W7" s="12" t="s">
        <v>12</v>
      </c>
    </row>
    <row r="8" spans="1:24" x14ac:dyDescent="0.2">
      <c r="A8" s="64" t="s">
        <v>123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ht="24" x14ac:dyDescent="0.2">
      <c r="A9" s="69" t="s">
        <v>49</v>
      </c>
      <c r="B9" s="12">
        <v>89500</v>
      </c>
      <c r="C9" s="12" t="s">
        <v>12</v>
      </c>
      <c r="D9" s="12">
        <v>86047</v>
      </c>
      <c r="E9" s="12">
        <v>79745</v>
      </c>
      <c r="F9" s="12">
        <v>64256</v>
      </c>
      <c r="G9" s="12">
        <v>60256</v>
      </c>
      <c r="H9" s="12">
        <v>58256</v>
      </c>
      <c r="I9" s="12" t="s">
        <v>12</v>
      </c>
      <c r="J9" s="12">
        <v>56757</v>
      </c>
      <c r="K9" s="12" t="s">
        <v>12</v>
      </c>
      <c r="L9" s="12">
        <v>53390</v>
      </c>
      <c r="M9" s="12" t="s">
        <v>12</v>
      </c>
      <c r="N9" s="12">
        <v>53257</v>
      </c>
      <c r="O9" s="12">
        <v>50200</v>
      </c>
      <c r="P9" s="12">
        <v>46104</v>
      </c>
      <c r="Q9" s="12">
        <v>43000</v>
      </c>
      <c r="R9" s="12">
        <v>20000</v>
      </c>
      <c r="S9" s="12">
        <v>70000</v>
      </c>
      <c r="T9" s="12">
        <v>14000</v>
      </c>
      <c r="U9" s="12">
        <v>61244</v>
      </c>
      <c r="V9" s="12">
        <v>300</v>
      </c>
      <c r="W9" s="12" t="s">
        <v>12</v>
      </c>
    </row>
    <row r="10" spans="1:24" x14ac:dyDescent="0.2">
      <c r="A10" s="64" t="s">
        <v>10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4" x14ac:dyDescent="0.2">
      <c r="A11" s="64" t="s">
        <v>29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4" x14ac:dyDescent="0.2">
      <c r="A12" s="64" t="s">
        <v>125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x14ac:dyDescent="0.2">
      <c r="A13" s="64" t="s">
        <v>30</v>
      </c>
      <c r="B13" s="12">
        <v>62793.38</v>
      </c>
      <c r="C13" s="12" t="s">
        <v>12</v>
      </c>
      <c r="D13" s="12">
        <v>20000</v>
      </c>
      <c r="E13" s="12">
        <v>55367</v>
      </c>
      <c r="F13" s="12">
        <v>15000</v>
      </c>
      <c r="G13" s="12">
        <v>53915</v>
      </c>
      <c r="H13" s="12" t="s">
        <v>12</v>
      </c>
      <c r="I13" s="12" t="s">
        <v>12</v>
      </c>
      <c r="J13" s="12">
        <v>53270</v>
      </c>
      <c r="K13" s="12" t="s">
        <v>12</v>
      </c>
      <c r="L13" s="12" t="s">
        <v>12</v>
      </c>
      <c r="M13" s="12">
        <v>49945</v>
      </c>
      <c r="N13" s="12">
        <v>49945</v>
      </c>
      <c r="O13" s="12">
        <v>49945</v>
      </c>
      <c r="P13" s="12">
        <v>49945</v>
      </c>
      <c r="Q13" s="12">
        <v>47419</v>
      </c>
      <c r="R13" s="12" t="s">
        <v>12</v>
      </c>
      <c r="S13" s="12">
        <v>22880</v>
      </c>
      <c r="T13" s="12" t="s">
        <v>12</v>
      </c>
      <c r="U13" s="12">
        <v>49945</v>
      </c>
      <c r="V13" s="12" t="s">
        <v>12</v>
      </c>
      <c r="W13" s="12" t="s">
        <v>12</v>
      </c>
    </row>
    <row r="14" spans="1:24" x14ac:dyDescent="0.2">
      <c r="A14" s="64" t="s">
        <v>177</v>
      </c>
      <c r="B14" s="12">
        <v>78322</v>
      </c>
      <c r="C14" s="12" t="s">
        <v>12</v>
      </c>
      <c r="D14" s="12">
        <v>72758</v>
      </c>
      <c r="E14" s="12">
        <v>69152</v>
      </c>
      <c r="F14" s="12">
        <v>68122</v>
      </c>
      <c r="G14" s="12">
        <v>65613</v>
      </c>
      <c r="H14" s="12">
        <v>64583</v>
      </c>
      <c r="I14" s="12" t="s">
        <v>12</v>
      </c>
      <c r="J14" s="12" t="s">
        <v>12</v>
      </c>
      <c r="K14" s="12" t="s">
        <v>116</v>
      </c>
      <c r="L14" s="12" t="s">
        <v>12</v>
      </c>
      <c r="M14" s="12">
        <v>63117</v>
      </c>
      <c r="N14" s="12">
        <v>60617</v>
      </c>
      <c r="O14" s="12">
        <v>50000</v>
      </c>
      <c r="P14" s="12">
        <v>45000</v>
      </c>
      <c r="Q14" s="12">
        <v>40000</v>
      </c>
      <c r="R14" s="12" t="s">
        <v>12</v>
      </c>
      <c r="S14" s="12" t="s">
        <v>12</v>
      </c>
      <c r="T14" s="12">
        <v>47129</v>
      </c>
      <c r="U14" s="12">
        <v>63117</v>
      </c>
      <c r="V14" s="12" t="s">
        <v>12</v>
      </c>
      <c r="W14" s="12">
        <v>2750</v>
      </c>
    </row>
    <row r="15" spans="1:24" x14ac:dyDescent="0.2">
      <c r="A15" s="64" t="s">
        <v>31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4" x14ac:dyDescent="0.2">
      <c r="A16" s="64" t="s">
        <v>32</v>
      </c>
      <c r="B16" s="12">
        <v>68480</v>
      </c>
      <c r="C16" s="12">
        <v>62466</v>
      </c>
      <c r="D16" s="12" t="s">
        <v>12</v>
      </c>
      <c r="E16" s="12">
        <v>57365</v>
      </c>
      <c r="F16" s="12" t="s">
        <v>12</v>
      </c>
      <c r="G16" s="12">
        <v>57365</v>
      </c>
      <c r="H16" s="12">
        <v>54536</v>
      </c>
      <c r="I16" s="12" t="s">
        <v>12</v>
      </c>
      <c r="J16" s="12">
        <v>54004</v>
      </c>
      <c r="K16" s="12" t="s">
        <v>12</v>
      </c>
      <c r="L16" s="12" t="s">
        <v>12</v>
      </c>
      <c r="M16" s="12">
        <v>51004</v>
      </c>
      <c r="N16" s="12">
        <v>51004</v>
      </c>
      <c r="O16" s="12">
        <v>51004</v>
      </c>
      <c r="P16" s="12">
        <v>51004</v>
      </c>
      <c r="Q16" s="12">
        <v>50004</v>
      </c>
      <c r="R16" s="12" t="s">
        <v>12</v>
      </c>
      <c r="S16" s="12" t="s">
        <v>12</v>
      </c>
      <c r="T16" s="12">
        <v>37474</v>
      </c>
      <c r="U16" s="12" t="s">
        <v>12</v>
      </c>
      <c r="V16" s="12">
        <v>800</v>
      </c>
      <c r="W16" s="12" t="s">
        <v>12</v>
      </c>
    </row>
    <row r="17" spans="1:23" x14ac:dyDescent="0.2">
      <c r="A17" s="64" t="s">
        <v>33</v>
      </c>
      <c r="B17" s="12">
        <v>69025</v>
      </c>
      <c r="C17" s="12">
        <v>64025</v>
      </c>
      <c r="D17" s="12" t="s">
        <v>12</v>
      </c>
      <c r="E17" s="12">
        <v>61025</v>
      </c>
      <c r="F17" s="12">
        <v>58025</v>
      </c>
      <c r="G17" s="12">
        <v>55025</v>
      </c>
      <c r="H17" s="12">
        <v>54025</v>
      </c>
      <c r="I17" s="12" t="s">
        <v>12</v>
      </c>
      <c r="J17" s="12" t="s">
        <v>12</v>
      </c>
      <c r="K17" s="12" t="s">
        <v>12</v>
      </c>
      <c r="L17" s="12" t="s">
        <v>12</v>
      </c>
      <c r="M17" s="12">
        <v>52025</v>
      </c>
      <c r="N17" s="12">
        <v>50025</v>
      </c>
      <c r="O17" s="12">
        <v>49025</v>
      </c>
      <c r="P17" s="12">
        <v>46089</v>
      </c>
      <c r="Q17" s="12">
        <v>43293</v>
      </c>
      <c r="R17" s="12" t="s">
        <v>12</v>
      </c>
      <c r="S17" s="12" t="s">
        <v>12</v>
      </c>
      <c r="T17" s="12">
        <v>41568</v>
      </c>
      <c r="U17" s="12">
        <v>52025</v>
      </c>
      <c r="V17" s="12" t="s">
        <v>12</v>
      </c>
      <c r="W17" s="12">
        <v>3500</v>
      </c>
    </row>
    <row r="18" spans="1:23" x14ac:dyDescent="0.2">
      <c r="A18" s="64" t="s">
        <v>127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12"/>
    </row>
    <row r="19" spans="1:23" x14ac:dyDescent="0.2">
      <c r="A19" s="64" t="s">
        <v>34</v>
      </c>
      <c r="B19" s="12">
        <v>80121</v>
      </c>
      <c r="C19" s="12" t="s">
        <v>12</v>
      </c>
      <c r="D19" s="12">
        <v>77469</v>
      </c>
      <c r="E19" s="12">
        <v>73278</v>
      </c>
      <c r="F19" s="12">
        <v>71082</v>
      </c>
      <c r="G19" s="12">
        <v>69515</v>
      </c>
      <c r="H19" s="12">
        <v>65537</v>
      </c>
      <c r="I19" s="12" t="s">
        <v>12</v>
      </c>
      <c r="J19" s="12" t="s">
        <v>12</v>
      </c>
      <c r="K19" s="12" t="s">
        <v>116</v>
      </c>
      <c r="L19" s="12" t="s">
        <v>12</v>
      </c>
      <c r="M19" s="12" t="s">
        <v>116</v>
      </c>
      <c r="N19" s="12" t="s">
        <v>116</v>
      </c>
      <c r="O19" s="12">
        <v>57582</v>
      </c>
      <c r="P19" s="12">
        <v>52281</v>
      </c>
      <c r="Q19" s="12">
        <v>46314</v>
      </c>
      <c r="R19" s="12" t="s">
        <v>12</v>
      </c>
      <c r="S19" s="12" t="s">
        <v>12</v>
      </c>
      <c r="T19" s="12">
        <v>43268</v>
      </c>
      <c r="U19" s="12">
        <v>46314</v>
      </c>
      <c r="V19" s="12">
        <v>200</v>
      </c>
      <c r="W19" s="12">
        <v>2100</v>
      </c>
    </row>
    <row r="20" spans="1:23" x14ac:dyDescent="0.2">
      <c r="A20" s="64" t="s">
        <v>135</v>
      </c>
      <c r="B20" s="12">
        <v>120702</v>
      </c>
      <c r="C20" s="12">
        <v>111114</v>
      </c>
      <c r="D20" s="12" t="s">
        <v>12</v>
      </c>
      <c r="E20" s="12">
        <v>101817</v>
      </c>
      <c r="F20" s="12">
        <v>90984.25</v>
      </c>
      <c r="G20" s="12">
        <v>82288.25</v>
      </c>
      <c r="H20" s="12">
        <v>74645.25</v>
      </c>
      <c r="I20" s="12">
        <v>70624.25</v>
      </c>
      <c r="J20" s="12" t="s">
        <v>12</v>
      </c>
      <c r="K20" s="12" t="s">
        <v>12</v>
      </c>
      <c r="L20" s="12" t="s">
        <v>12</v>
      </c>
      <c r="M20" s="12">
        <v>67519.25</v>
      </c>
      <c r="N20" s="12">
        <v>67519.25</v>
      </c>
      <c r="O20" s="12">
        <v>67519.25</v>
      </c>
      <c r="P20" s="12">
        <v>47651</v>
      </c>
      <c r="Q20" s="12">
        <v>39446</v>
      </c>
      <c r="R20" s="12" t="s">
        <v>12</v>
      </c>
      <c r="S20" s="12" t="s">
        <v>12</v>
      </c>
      <c r="T20" s="12">
        <v>32000</v>
      </c>
      <c r="U20" s="12">
        <v>73258</v>
      </c>
      <c r="V20" s="12">
        <v>900</v>
      </c>
      <c r="W20" s="12">
        <v>2300</v>
      </c>
    </row>
    <row r="21" spans="1:23" x14ac:dyDescent="0.2">
      <c r="A21" s="69" t="s">
        <v>157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x14ac:dyDescent="0.2">
      <c r="A22" s="64" t="s">
        <v>36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x14ac:dyDescent="0.2">
      <c r="A23" s="64" t="s">
        <v>37</v>
      </c>
      <c r="B23" s="12">
        <v>54320</v>
      </c>
      <c r="C23" s="12">
        <v>50239</v>
      </c>
      <c r="D23" s="12" t="s">
        <v>12</v>
      </c>
      <c r="E23" s="12" t="s">
        <v>12</v>
      </c>
      <c r="F23" s="12" t="s">
        <v>12</v>
      </c>
      <c r="G23" s="12">
        <v>48201</v>
      </c>
      <c r="H23" s="12">
        <v>47201</v>
      </c>
      <c r="I23" s="12" t="s">
        <v>12</v>
      </c>
      <c r="J23" s="12" t="s">
        <v>12</v>
      </c>
      <c r="K23" s="12" t="s">
        <v>12</v>
      </c>
      <c r="L23" s="12" t="s">
        <v>12</v>
      </c>
      <c r="M23" s="12">
        <v>45691</v>
      </c>
      <c r="N23" s="12">
        <v>45691</v>
      </c>
      <c r="O23" s="12">
        <v>45691</v>
      </c>
      <c r="P23" s="12">
        <v>45691</v>
      </c>
      <c r="Q23" s="12">
        <v>43691</v>
      </c>
      <c r="R23" s="12" t="s">
        <v>12</v>
      </c>
      <c r="S23" s="12" t="s">
        <v>12</v>
      </c>
      <c r="T23" s="12" t="s">
        <v>12</v>
      </c>
      <c r="U23" s="12">
        <v>47691</v>
      </c>
      <c r="V23" s="12">
        <v>1400</v>
      </c>
      <c r="W23" s="12" t="s">
        <v>12</v>
      </c>
    </row>
    <row r="24" spans="1:23" x14ac:dyDescent="0.2">
      <c r="A24" s="64" t="s">
        <v>38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x14ac:dyDescent="0.2">
      <c r="A25" s="64" t="s">
        <v>39</v>
      </c>
      <c r="B25" s="12">
        <v>98317.8</v>
      </c>
      <c r="C25" s="12">
        <v>81746.880000000005</v>
      </c>
      <c r="D25" s="12">
        <v>87730.2</v>
      </c>
      <c r="E25" s="12">
        <v>75753.600000000006</v>
      </c>
      <c r="F25" s="12">
        <v>53809.599999999999</v>
      </c>
      <c r="G25" s="12">
        <v>49025.599999999999</v>
      </c>
      <c r="H25" s="12">
        <v>46363.199999999997</v>
      </c>
      <c r="I25" s="12">
        <v>42473.600000000006</v>
      </c>
      <c r="J25" s="12" t="s">
        <v>12</v>
      </c>
      <c r="K25" s="12" t="s">
        <v>12</v>
      </c>
      <c r="L25" s="12" t="s">
        <v>12</v>
      </c>
      <c r="M25" s="12">
        <v>41308.799999999996</v>
      </c>
      <c r="N25" s="12">
        <v>41308.799999999996</v>
      </c>
      <c r="O25" s="12">
        <v>35235.200000000004</v>
      </c>
      <c r="P25" s="12">
        <v>35235.200000000004</v>
      </c>
      <c r="Q25" s="12">
        <v>30576</v>
      </c>
      <c r="R25" s="12">
        <v>43347.200000000004</v>
      </c>
      <c r="S25" s="12">
        <v>40019.199999999997</v>
      </c>
      <c r="T25" s="12">
        <v>40019.199999999997</v>
      </c>
      <c r="U25" s="12">
        <v>64381</v>
      </c>
      <c r="V25" s="12">
        <v>600</v>
      </c>
      <c r="W25" s="12">
        <v>4000</v>
      </c>
    </row>
    <row r="26" spans="1:23" x14ac:dyDescent="0.2">
      <c r="A26" s="64" t="s">
        <v>40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x14ac:dyDescent="0.2">
      <c r="A27" s="64" t="s">
        <v>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x14ac:dyDescent="0.2">
      <c r="A28" s="64" t="s">
        <v>42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x14ac:dyDescent="0.2">
      <c r="A29" s="64" t="s">
        <v>43</v>
      </c>
      <c r="B29" s="12">
        <v>75000</v>
      </c>
      <c r="C29" s="12">
        <v>70000</v>
      </c>
      <c r="D29" s="12">
        <v>70000</v>
      </c>
      <c r="E29" s="12" t="s">
        <v>12</v>
      </c>
      <c r="F29" s="12">
        <v>68000</v>
      </c>
      <c r="G29" s="12">
        <v>65000</v>
      </c>
      <c r="H29" s="12">
        <v>63000</v>
      </c>
      <c r="I29" s="12" t="s">
        <v>12</v>
      </c>
      <c r="J29" s="12" t="s">
        <v>12</v>
      </c>
      <c r="K29" s="12" t="s">
        <v>12</v>
      </c>
      <c r="L29" s="12" t="s">
        <v>12</v>
      </c>
      <c r="M29" s="12">
        <v>51889</v>
      </c>
      <c r="N29" s="12">
        <v>48216</v>
      </c>
      <c r="O29" s="12">
        <v>48216</v>
      </c>
      <c r="P29" s="12">
        <v>45920</v>
      </c>
      <c r="Q29" s="12">
        <v>42136</v>
      </c>
      <c r="R29" s="12" t="s">
        <v>12</v>
      </c>
      <c r="S29" s="12" t="s">
        <v>12</v>
      </c>
      <c r="T29" s="12">
        <v>38108</v>
      </c>
      <c r="U29" s="12">
        <v>59236</v>
      </c>
      <c r="V29" s="12">
        <v>766</v>
      </c>
      <c r="W29" s="12">
        <v>3275</v>
      </c>
    </row>
    <row r="30" spans="1:23" x14ac:dyDescent="0.2">
      <c r="A30" s="64" t="s">
        <v>44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x14ac:dyDescent="0.2">
      <c r="A31" s="64" t="s">
        <v>45</v>
      </c>
      <c r="B31" s="12">
        <v>90967</v>
      </c>
      <c r="C31" s="12" t="s">
        <v>12</v>
      </c>
      <c r="D31" s="12">
        <v>84005</v>
      </c>
      <c r="E31" s="12" t="s">
        <v>116</v>
      </c>
      <c r="F31" s="12">
        <v>78455</v>
      </c>
      <c r="G31" s="12">
        <v>72962</v>
      </c>
      <c r="H31" s="12">
        <v>67470</v>
      </c>
      <c r="I31" s="12">
        <v>2000</v>
      </c>
      <c r="J31" s="12" t="s">
        <v>12</v>
      </c>
      <c r="K31" s="12">
        <v>2000</v>
      </c>
      <c r="L31" s="12" t="s">
        <v>12</v>
      </c>
      <c r="M31" s="12" t="s">
        <v>116</v>
      </c>
      <c r="N31" s="12" t="s">
        <v>116</v>
      </c>
      <c r="O31" s="12">
        <v>67977</v>
      </c>
      <c r="P31" s="12">
        <v>52070</v>
      </c>
      <c r="Q31" s="12">
        <v>47881</v>
      </c>
      <c r="R31" s="12" t="s">
        <v>12</v>
      </c>
      <c r="S31" s="12" t="s">
        <v>12</v>
      </c>
      <c r="T31" s="12">
        <v>31200</v>
      </c>
      <c r="U31" s="12">
        <v>64902</v>
      </c>
      <c r="V31" s="12">
        <v>1200</v>
      </c>
      <c r="W31" s="12">
        <v>2000</v>
      </c>
    </row>
    <row r="32" spans="1:23" x14ac:dyDescent="0.2">
      <c r="A32" s="64" t="s">
        <v>134</v>
      </c>
      <c r="B32" s="12">
        <v>75468</v>
      </c>
      <c r="C32" s="12" t="s">
        <v>12</v>
      </c>
      <c r="D32" s="12" t="s">
        <v>12</v>
      </c>
      <c r="E32" s="12">
        <v>59858</v>
      </c>
      <c r="F32" s="12">
        <v>59858</v>
      </c>
      <c r="G32" s="12">
        <v>58658</v>
      </c>
      <c r="H32" s="12">
        <v>55658</v>
      </c>
      <c r="I32" s="12" t="s">
        <v>12</v>
      </c>
      <c r="J32" s="12" t="s">
        <v>12</v>
      </c>
      <c r="K32" s="12" t="s">
        <v>12</v>
      </c>
      <c r="L32" s="12" t="s">
        <v>12</v>
      </c>
      <c r="M32" s="12" t="s">
        <v>12</v>
      </c>
      <c r="N32" s="12" t="s">
        <v>12</v>
      </c>
      <c r="O32" s="12">
        <v>52658</v>
      </c>
      <c r="P32" s="12">
        <v>45442</v>
      </c>
      <c r="Q32" s="12">
        <v>42768</v>
      </c>
      <c r="R32" s="12" t="s">
        <v>12</v>
      </c>
      <c r="S32" s="12" t="s">
        <v>12</v>
      </c>
      <c r="T32" s="12">
        <v>19266</v>
      </c>
      <c r="U32" s="12">
        <v>55658</v>
      </c>
      <c r="V32" s="12">
        <v>375</v>
      </c>
      <c r="W32" s="12">
        <v>3600</v>
      </c>
    </row>
    <row r="33" spans="1:23" x14ac:dyDescent="0.2">
      <c r="A33" s="64" t="s">
        <v>158</v>
      </c>
      <c r="B33" s="12">
        <v>83543.72</v>
      </c>
      <c r="C33" s="12" t="s">
        <v>12</v>
      </c>
      <c r="D33" s="12">
        <v>78280.02</v>
      </c>
      <c r="E33" s="12" t="s">
        <v>12</v>
      </c>
      <c r="F33" s="12">
        <v>52520</v>
      </c>
      <c r="G33" s="12" t="s">
        <v>12</v>
      </c>
      <c r="H33" s="12">
        <v>46134.400000000001</v>
      </c>
      <c r="I33" s="12" t="s">
        <v>12</v>
      </c>
      <c r="J33" s="12">
        <v>44948.799999999996</v>
      </c>
      <c r="K33" s="12" t="s">
        <v>12</v>
      </c>
      <c r="L33" s="12" t="s">
        <v>12</v>
      </c>
      <c r="M33" s="12" t="s">
        <v>12</v>
      </c>
      <c r="N33" s="12">
        <v>40768</v>
      </c>
      <c r="O33" s="12">
        <v>38812.799999999996</v>
      </c>
      <c r="P33" s="12">
        <v>36961.599999999999</v>
      </c>
      <c r="Q33" s="12">
        <v>33134.400000000001</v>
      </c>
      <c r="R33" s="12" t="s">
        <v>12</v>
      </c>
      <c r="S33" s="12">
        <v>38355.200000000004</v>
      </c>
      <c r="T33" s="12">
        <v>26624</v>
      </c>
      <c r="U33" s="12" t="s">
        <v>12</v>
      </c>
      <c r="V33" s="12">
        <v>325</v>
      </c>
      <c r="W33" s="12">
        <v>5837</v>
      </c>
    </row>
    <row r="34" spans="1:23" x14ac:dyDescent="0.2">
      <c r="A34" s="64" t="s">
        <v>46</v>
      </c>
      <c r="B34" s="12">
        <v>106161</v>
      </c>
      <c r="C34" s="12">
        <v>101107</v>
      </c>
      <c r="D34" s="12" t="s">
        <v>12</v>
      </c>
      <c r="E34" s="12">
        <v>92292</v>
      </c>
      <c r="F34" s="12">
        <v>87340</v>
      </c>
      <c r="G34" s="12">
        <v>79392</v>
      </c>
      <c r="H34" s="12">
        <v>72175</v>
      </c>
      <c r="I34" s="12">
        <v>68735</v>
      </c>
      <c r="J34" s="12">
        <v>68960</v>
      </c>
      <c r="K34" s="12" t="s">
        <v>12</v>
      </c>
      <c r="L34" s="12" t="s">
        <v>12</v>
      </c>
      <c r="M34" s="12">
        <v>65460</v>
      </c>
      <c r="N34" s="12">
        <v>65460</v>
      </c>
      <c r="O34" s="12">
        <v>65460</v>
      </c>
      <c r="P34" s="12">
        <v>56538</v>
      </c>
      <c r="Q34" s="12">
        <v>45229</v>
      </c>
      <c r="R34" s="12" t="s">
        <v>12</v>
      </c>
      <c r="S34" s="12" t="s">
        <v>12</v>
      </c>
      <c r="T34" s="12">
        <v>25250</v>
      </c>
      <c r="U34" s="12">
        <v>71024</v>
      </c>
      <c r="V34" s="12">
        <v>500</v>
      </c>
      <c r="W34" s="12">
        <v>3500</v>
      </c>
    </row>
    <row r="35" spans="1:23" x14ac:dyDescent="0.2">
      <c r="A35" s="64" t="s">
        <v>47</v>
      </c>
      <c r="B35" s="12">
        <v>96900</v>
      </c>
      <c r="C35" s="12">
        <v>91933</v>
      </c>
      <c r="D35" s="12" t="s">
        <v>12</v>
      </c>
      <c r="E35" s="12">
        <v>76623</v>
      </c>
      <c r="F35" s="12">
        <v>69515</v>
      </c>
      <c r="G35" s="12">
        <v>64139</v>
      </c>
      <c r="H35" s="12">
        <v>60129</v>
      </c>
      <c r="I35" s="12" t="s">
        <v>12</v>
      </c>
      <c r="J35" s="12">
        <v>10000</v>
      </c>
      <c r="K35" s="12" t="s">
        <v>12</v>
      </c>
      <c r="L35" s="12">
        <v>56784</v>
      </c>
      <c r="M35" s="12">
        <v>55732</v>
      </c>
      <c r="N35" s="12">
        <v>50611</v>
      </c>
      <c r="O35" s="12">
        <v>50611</v>
      </c>
      <c r="P35" s="12">
        <v>44816</v>
      </c>
      <c r="Q35" s="12">
        <v>40172</v>
      </c>
      <c r="R35" s="12">
        <v>23281</v>
      </c>
      <c r="S35" s="12">
        <v>47054</v>
      </c>
      <c r="T35" s="12">
        <v>40800</v>
      </c>
      <c r="U35" s="12">
        <v>65609</v>
      </c>
      <c r="V35" s="12" t="s">
        <v>12</v>
      </c>
      <c r="W35" s="12">
        <v>5000</v>
      </c>
    </row>
    <row r="36" spans="1:23" x14ac:dyDescent="0.2">
      <c r="A36" s="70" t="s">
        <v>11</v>
      </c>
      <c r="B36" s="12">
        <v>82740</v>
      </c>
      <c r="C36" s="12">
        <v>80227.94</v>
      </c>
      <c r="D36" s="12" t="s">
        <v>12</v>
      </c>
      <c r="E36" s="12">
        <v>77627.94</v>
      </c>
      <c r="F36" s="12">
        <v>74170</v>
      </c>
      <c r="G36" s="12">
        <v>67883</v>
      </c>
      <c r="H36" s="12">
        <v>62562</v>
      </c>
      <c r="I36" s="12" t="s">
        <v>12</v>
      </c>
      <c r="J36" s="12" t="s">
        <v>12</v>
      </c>
      <c r="K36" s="12" t="s">
        <v>12</v>
      </c>
      <c r="L36" s="12">
        <v>55608</v>
      </c>
      <c r="M36" s="12" t="s">
        <v>12</v>
      </c>
      <c r="N36" s="12" t="s">
        <v>12</v>
      </c>
      <c r="O36" s="12">
        <v>56965</v>
      </c>
      <c r="P36" s="12">
        <v>53115</v>
      </c>
      <c r="Q36" s="12">
        <v>49552</v>
      </c>
      <c r="R36" s="12">
        <v>27040</v>
      </c>
      <c r="S36" s="12" t="s">
        <v>12</v>
      </c>
      <c r="T36" s="12">
        <v>16640</v>
      </c>
      <c r="U36" s="12">
        <v>58965</v>
      </c>
      <c r="V36" s="12" t="s">
        <v>12</v>
      </c>
      <c r="W36" s="12">
        <v>2600</v>
      </c>
    </row>
    <row r="37" spans="1:23" x14ac:dyDescent="0.2">
      <c r="A37" s="70" t="s">
        <v>48</v>
      </c>
      <c r="B37" s="12">
        <v>90701</v>
      </c>
      <c r="C37" s="12">
        <v>83158</v>
      </c>
      <c r="D37" s="12" t="s">
        <v>12</v>
      </c>
      <c r="E37" s="12">
        <v>76775</v>
      </c>
      <c r="F37" s="12">
        <v>72434</v>
      </c>
      <c r="G37" s="12">
        <v>67419</v>
      </c>
      <c r="H37" s="12">
        <v>65012</v>
      </c>
      <c r="I37" s="12">
        <v>61000</v>
      </c>
      <c r="J37" s="12">
        <v>4000</v>
      </c>
      <c r="K37" s="12" t="s">
        <v>12</v>
      </c>
      <c r="L37" s="12" t="s">
        <v>12</v>
      </c>
      <c r="M37" s="12">
        <v>59316</v>
      </c>
      <c r="N37" s="12">
        <v>59316</v>
      </c>
      <c r="O37" s="12">
        <v>56223</v>
      </c>
      <c r="P37" s="12">
        <v>53378</v>
      </c>
      <c r="Q37" s="12">
        <v>48040</v>
      </c>
      <c r="R37" s="12" t="s">
        <v>12</v>
      </c>
      <c r="S37" s="12" t="s">
        <v>12</v>
      </c>
      <c r="T37" s="12">
        <v>46157</v>
      </c>
      <c r="U37" s="12">
        <v>60277</v>
      </c>
      <c r="V37" s="12" t="s">
        <v>12</v>
      </c>
      <c r="W37" s="12" t="s">
        <v>12</v>
      </c>
    </row>
    <row r="38" spans="1:23" x14ac:dyDescent="0.2">
      <c r="A38" s="67"/>
      <c r="B38" s="67"/>
      <c r="C38" s="67"/>
      <c r="D38" s="68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x14ac:dyDescent="0.2">
      <c r="A39" s="68"/>
      <c r="B39" s="68"/>
      <c r="C39" s="68"/>
      <c r="D39" s="68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x14ac:dyDescent="0.2">
      <c r="B40" s="55" t="s">
        <v>85</v>
      </c>
      <c r="C40" s="55" t="s">
        <v>86</v>
      </c>
      <c r="D40" s="55" t="s">
        <v>87</v>
      </c>
      <c r="E40" s="55" t="s">
        <v>88</v>
      </c>
      <c r="F40" s="55" t="s">
        <v>89</v>
      </c>
      <c r="G40" s="55" t="s">
        <v>90</v>
      </c>
      <c r="H40" s="55" t="s">
        <v>91</v>
      </c>
      <c r="I40" s="55" t="s">
        <v>92</v>
      </c>
      <c r="J40" s="55" t="s">
        <v>110</v>
      </c>
      <c r="K40" s="55" t="s">
        <v>111</v>
      </c>
      <c r="L40" s="55" t="s">
        <v>112</v>
      </c>
      <c r="M40" s="55" t="s">
        <v>93</v>
      </c>
      <c r="N40" s="55" t="s">
        <v>94</v>
      </c>
      <c r="O40" s="55" t="s">
        <v>95</v>
      </c>
      <c r="P40" s="55" t="s">
        <v>96</v>
      </c>
      <c r="Q40" s="55" t="s">
        <v>97</v>
      </c>
      <c r="R40" s="55" t="s">
        <v>118</v>
      </c>
      <c r="S40" s="55" t="s">
        <v>117</v>
      </c>
      <c r="T40" s="55" t="s">
        <v>98</v>
      </c>
      <c r="U40" s="55" t="s">
        <v>99</v>
      </c>
      <c r="V40" s="55" t="s">
        <v>113</v>
      </c>
      <c r="W40" s="17" t="s">
        <v>129</v>
      </c>
    </row>
    <row r="41" spans="1:23" x14ac:dyDescent="0.2">
      <c r="A41" s="56" t="s">
        <v>50</v>
      </c>
      <c r="B41" s="4">
        <v>83988.169473684204</v>
      </c>
      <c r="C41" s="4">
        <v>78691.67833333333</v>
      </c>
      <c r="D41" s="4">
        <v>72036.152499999997</v>
      </c>
      <c r="E41" s="4">
        <v>73590.656923076924</v>
      </c>
      <c r="F41" s="4">
        <v>65843.89235294117</v>
      </c>
      <c r="G41" s="4">
        <v>63227.787222222221</v>
      </c>
      <c r="H41" s="4">
        <v>59621.064999999995</v>
      </c>
      <c r="I41" s="4">
        <v>51246.45285714286</v>
      </c>
      <c r="J41" s="4">
        <v>44200.39</v>
      </c>
      <c r="K41" s="4">
        <v>2000</v>
      </c>
      <c r="L41" s="4">
        <v>53011</v>
      </c>
      <c r="M41" s="4">
        <v>54818.822727272731</v>
      </c>
      <c r="N41" s="4">
        <v>52595.234615384616</v>
      </c>
      <c r="O41" s="4">
        <v>52863.198333333334</v>
      </c>
      <c r="P41" s="4">
        <v>48009.529473684204</v>
      </c>
      <c r="Q41" s="4">
        <v>43463.274736842111</v>
      </c>
      <c r="R41" s="4">
        <v>28417.050000000003</v>
      </c>
      <c r="S41" s="4">
        <v>43661.680000000008</v>
      </c>
      <c r="T41" s="4">
        <v>33485.637499999997</v>
      </c>
      <c r="U41" s="4">
        <v>59283.724705882356</v>
      </c>
      <c r="V41" s="4">
        <v>662.76923076923072</v>
      </c>
      <c r="W41" s="4">
        <v>3371.8333333333335</v>
      </c>
    </row>
    <row r="42" spans="1:23" x14ac:dyDescent="0.2">
      <c r="A42" s="56" t="s">
        <v>51</v>
      </c>
      <c r="B42" s="4">
        <v>82740</v>
      </c>
      <c r="C42" s="4">
        <v>78070.63</v>
      </c>
      <c r="D42" s="4">
        <v>77874.510000000009</v>
      </c>
      <c r="E42" s="4">
        <v>75753.600000000006</v>
      </c>
      <c r="F42" s="4">
        <v>68122</v>
      </c>
      <c r="G42" s="4">
        <v>64276.160000000003</v>
      </c>
      <c r="H42" s="4">
        <v>61271.16</v>
      </c>
      <c r="I42" s="4">
        <v>60913.32</v>
      </c>
      <c r="J42" s="4">
        <v>53637</v>
      </c>
      <c r="K42" s="4">
        <v>2000</v>
      </c>
      <c r="L42" s="4">
        <v>54499</v>
      </c>
      <c r="M42" s="4">
        <v>52025</v>
      </c>
      <c r="N42" s="4">
        <v>50611</v>
      </c>
      <c r="O42" s="4">
        <v>50807.5</v>
      </c>
      <c r="P42" s="4">
        <v>47651</v>
      </c>
      <c r="Q42" s="4">
        <v>43691</v>
      </c>
      <c r="R42" s="4">
        <v>25160.5</v>
      </c>
      <c r="S42" s="4">
        <v>40019.199999999997</v>
      </c>
      <c r="T42" s="4">
        <v>36870.5</v>
      </c>
      <c r="U42" s="4">
        <v>59236</v>
      </c>
      <c r="V42" s="4">
        <v>600</v>
      </c>
      <c r="W42" s="4">
        <v>3387.5</v>
      </c>
    </row>
    <row r="43" spans="1:23" x14ac:dyDescent="0.2">
      <c r="A43" s="56" t="s">
        <v>128</v>
      </c>
      <c r="B43" s="4">
        <v>120702</v>
      </c>
      <c r="C43" s="4">
        <v>111114</v>
      </c>
      <c r="D43" s="4">
        <v>87730.2</v>
      </c>
      <c r="E43" s="4">
        <v>101817</v>
      </c>
      <c r="F43" s="4">
        <v>90984.25</v>
      </c>
      <c r="G43" s="4">
        <v>82288.25</v>
      </c>
      <c r="H43" s="4">
        <v>74645.25</v>
      </c>
      <c r="I43" s="4">
        <v>70624.25</v>
      </c>
      <c r="J43" s="4">
        <v>68960</v>
      </c>
      <c r="K43" s="4">
        <v>2000</v>
      </c>
      <c r="L43" s="4">
        <v>56784</v>
      </c>
      <c r="M43" s="4">
        <v>67519.25</v>
      </c>
      <c r="N43" s="4">
        <v>67519.25</v>
      </c>
      <c r="O43" s="4">
        <v>67977</v>
      </c>
      <c r="P43" s="4">
        <v>56538</v>
      </c>
      <c r="Q43" s="4">
        <v>50004</v>
      </c>
      <c r="R43" s="4">
        <v>43347.200000000004</v>
      </c>
      <c r="S43" s="4">
        <v>70000</v>
      </c>
      <c r="T43" s="4">
        <v>47129</v>
      </c>
      <c r="U43" s="4">
        <v>73258</v>
      </c>
      <c r="V43" s="4">
        <v>1400</v>
      </c>
      <c r="W43" s="4">
        <v>5837</v>
      </c>
    </row>
    <row r="44" spans="1:23" x14ac:dyDescent="0.2">
      <c r="A44" s="56" t="s">
        <v>52</v>
      </c>
      <c r="B44" s="4">
        <v>54320</v>
      </c>
      <c r="C44" s="4">
        <v>50239</v>
      </c>
      <c r="D44" s="4">
        <v>20000</v>
      </c>
      <c r="E44" s="4">
        <v>55367</v>
      </c>
      <c r="F44" s="4">
        <v>15000</v>
      </c>
      <c r="G44" s="4">
        <v>48201</v>
      </c>
      <c r="H44" s="4">
        <v>46134.400000000001</v>
      </c>
      <c r="I44" s="4">
        <v>2000</v>
      </c>
      <c r="J44" s="4">
        <v>4000</v>
      </c>
      <c r="K44" s="4">
        <v>2000</v>
      </c>
      <c r="L44" s="4">
        <v>46262</v>
      </c>
      <c r="M44" s="4">
        <v>41308.799999999996</v>
      </c>
      <c r="N44" s="4">
        <v>40768</v>
      </c>
      <c r="O44" s="4">
        <v>35235.200000000004</v>
      </c>
      <c r="P44" s="4">
        <v>35235.200000000004</v>
      </c>
      <c r="Q44" s="4">
        <v>30576</v>
      </c>
      <c r="R44" s="4">
        <v>20000</v>
      </c>
      <c r="S44" s="4">
        <v>22880</v>
      </c>
      <c r="T44" s="4">
        <v>14000</v>
      </c>
      <c r="U44" s="4">
        <v>46314</v>
      </c>
      <c r="V44" s="4">
        <v>200</v>
      </c>
      <c r="W44" s="4">
        <v>2000</v>
      </c>
    </row>
    <row r="45" spans="1:23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x14ac:dyDescent="0.2">
      <c r="A46" s="57"/>
      <c r="B46" s="57"/>
      <c r="D46" s="51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</sheetData>
  <mergeCells count="1">
    <mergeCell ref="A1:C1"/>
  </mergeCells>
  <pageMargins left="0.7" right="0.7" top="0.75" bottom="0.75" header="0.3" footer="0.3"/>
  <pageSetup paperSize="3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9CCF-38DD-431B-950D-15FAFD267084}">
  <sheetPr>
    <pageSetUpPr fitToPage="1"/>
  </sheetPr>
  <dimension ref="A1:I58"/>
  <sheetViews>
    <sheetView workbookViewId="0">
      <selection activeCell="C30" sqref="C30"/>
    </sheetView>
  </sheetViews>
  <sheetFormatPr defaultRowHeight="12.75" x14ac:dyDescent="0.2"/>
  <cols>
    <col min="1" max="1" width="25.28515625" style="102" bestFit="1" customWidth="1"/>
    <col min="2" max="2" width="10" style="102" bestFit="1" customWidth="1"/>
    <col min="3" max="3" width="10.28515625" style="102" bestFit="1" customWidth="1"/>
    <col min="4" max="4" width="17.85546875" style="102" bestFit="1" customWidth="1"/>
    <col min="5" max="5" width="9.140625" style="102"/>
    <col min="6" max="6" width="11.85546875" style="102" bestFit="1" customWidth="1"/>
    <col min="7" max="16384" width="9.140625" style="102"/>
  </cols>
  <sheetData>
    <row r="1" spans="1:6" ht="15.75" x14ac:dyDescent="0.25">
      <c r="A1" s="101" t="s">
        <v>75</v>
      </c>
      <c r="C1" s="135"/>
      <c r="D1" s="136"/>
      <c r="E1" s="103"/>
    </row>
    <row r="2" spans="1:6" ht="23.25" x14ac:dyDescent="0.35">
      <c r="A2" s="104"/>
      <c r="D2" s="103"/>
      <c r="E2" s="103"/>
    </row>
    <row r="3" spans="1:6" x14ac:dyDescent="0.2">
      <c r="A3" s="180" t="s">
        <v>213</v>
      </c>
      <c r="B3" s="181"/>
      <c r="C3" s="181"/>
      <c r="D3" s="181"/>
      <c r="E3" s="181"/>
      <c r="F3" s="181"/>
    </row>
    <row r="4" spans="1:6" x14ac:dyDescent="0.2">
      <c r="A4" s="139" t="s">
        <v>54</v>
      </c>
      <c r="B4" s="139" t="s">
        <v>50</v>
      </c>
      <c r="C4" s="139" t="s">
        <v>51</v>
      </c>
      <c r="D4" s="139" t="s">
        <v>53</v>
      </c>
      <c r="E4" s="173" t="s">
        <v>281</v>
      </c>
      <c r="F4" s="173"/>
    </row>
    <row r="5" spans="1:6" x14ac:dyDescent="0.2">
      <c r="A5" s="106" t="s">
        <v>0</v>
      </c>
      <c r="B5" s="84">
        <f>'2020 Salaries'!B46</f>
        <v>91047.168275862059</v>
      </c>
      <c r="C5" s="84">
        <f>'2020 Salaries'!B47</f>
        <v>92378</v>
      </c>
      <c r="D5" s="153" t="s">
        <v>273</v>
      </c>
      <c r="E5" s="171">
        <f>(B5/'2019 Compile'!B5)-1</f>
        <v>1.6917054662113351E-2</v>
      </c>
      <c r="F5" s="171"/>
    </row>
    <row r="6" spans="1:6" x14ac:dyDescent="0.2">
      <c r="A6" s="108" t="s">
        <v>1</v>
      </c>
      <c r="B6" s="84">
        <f>'2020 Salaries'!C46</f>
        <v>88594.888888888891</v>
      </c>
      <c r="C6" s="84">
        <f>'2020 Salaries'!C47</f>
        <v>88698.5</v>
      </c>
      <c r="D6" s="153" t="s">
        <v>274</v>
      </c>
      <c r="E6" s="171">
        <f>(B6/'2019 Compile'!B6)-1</f>
        <v>2.7503910410139332E-2</v>
      </c>
      <c r="F6" s="171"/>
    </row>
    <row r="7" spans="1:6" x14ac:dyDescent="0.2">
      <c r="A7" s="108" t="s">
        <v>2</v>
      </c>
      <c r="B7" s="84">
        <f>'2020 Salaries'!D46</f>
        <v>77329.424285714282</v>
      </c>
      <c r="C7" s="84">
        <f>'2020 Salaries'!D47</f>
        <v>78696.5</v>
      </c>
      <c r="D7" s="153" t="s">
        <v>275</v>
      </c>
      <c r="E7" s="171">
        <f>(B7/'2019 Compile'!B7)-1</f>
        <v>2.4373089432237593E-2</v>
      </c>
      <c r="F7" s="171"/>
    </row>
    <row r="8" spans="1:6" x14ac:dyDescent="0.2">
      <c r="A8" s="108" t="s">
        <v>3</v>
      </c>
      <c r="B8" s="84">
        <f>'2020 Salaries'!E46</f>
        <v>83851.366666666669</v>
      </c>
      <c r="C8" s="84">
        <f>'2020 Salaries'!E47</f>
        <v>83996.3</v>
      </c>
      <c r="D8" s="153" t="s">
        <v>262</v>
      </c>
      <c r="E8" s="171">
        <f>(B8/'2019 Compile'!B8)-1</f>
        <v>2.8951275558875667E-2</v>
      </c>
      <c r="F8" s="171"/>
    </row>
    <row r="9" spans="1:6" x14ac:dyDescent="0.2">
      <c r="A9" s="108" t="s">
        <v>4</v>
      </c>
      <c r="B9" s="84">
        <f>'2020 Salaries'!F46</f>
        <v>78533.044583333321</v>
      </c>
      <c r="C9" s="84">
        <f>'2020 Salaries'!F47</f>
        <v>78286.5</v>
      </c>
      <c r="D9" s="153" t="s">
        <v>276</v>
      </c>
      <c r="E9" s="171">
        <f>(B9/'2019 Compile'!B9)-1</f>
        <v>3.5129433394162746E-2</v>
      </c>
      <c r="F9" s="171"/>
    </row>
    <row r="10" spans="1:6" x14ac:dyDescent="0.2">
      <c r="A10" s="108" t="s">
        <v>5</v>
      </c>
      <c r="B10" s="84">
        <f>'2020 Salaries'!G46</f>
        <v>70581.184074074074</v>
      </c>
      <c r="C10" s="84">
        <f>'2020 Salaries'!G47</f>
        <v>67781</v>
      </c>
      <c r="D10" s="153" t="s">
        <v>277</v>
      </c>
      <c r="E10" s="171">
        <f>(B10/'2019 Compile'!B10)-1</f>
        <v>3.9496812475441345E-2</v>
      </c>
      <c r="F10" s="171"/>
    </row>
    <row r="11" spans="1:6" x14ac:dyDescent="0.2">
      <c r="A11" s="108" t="s">
        <v>6</v>
      </c>
      <c r="B11" s="84">
        <f>'2020 Salaries'!H46</f>
        <v>67260.532222222217</v>
      </c>
      <c r="C11" s="84">
        <f>'2020 Salaries'!H47</f>
        <v>66520</v>
      </c>
      <c r="D11" s="153" t="s">
        <v>278</v>
      </c>
      <c r="E11" s="171">
        <f>(B11/'2019 Compile'!B11)-1</f>
        <v>3.8302458608521439E-2</v>
      </c>
      <c r="F11" s="171"/>
    </row>
    <row r="12" spans="1:6" x14ac:dyDescent="0.2">
      <c r="A12" s="106" t="s">
        <v>185</v>
      </c>
      <c r="B12" s="84">
        <f>'2020 Salaries'!I46</f>
        <v>67333.811874999999</v>
      </c>
      <c r="C12" s="84">
        <f>'2020 Salaries'!I47</f>
        <v>67771.58</v>
      </c>
      <c r="D12" s="153" t="s">
        <v>279</v>
      </c>
      <c r="E12" s="171">
        <f>(B12/'2019 Compile'!B12)-1</f>
        <v>3.4242531657196373E-2</v>
      </c>
      <c r="F12" s="171"/>
    </row>
    <row r="13" spans="1:6" x14ac:dyDescent="0.2">
      <c r="A13" s="108" t="s">
        <v>105</v>
      </c>
      <c r="B13" s="84">
        <f>'2020 Salaries'!J46</f>
        <v>61782.372857142858</v>
      </c>
      <c r="C13" s="84">
        <f>'2020 Salaries'!J47</f>
        <v>62405</v>
      </c>
      <c r="D13" s="153" t="s">
        <v>280</v>
      </c>
      <c r="E13" s="171">
        <f>(B13/'2019 Compile'!B13)-1</f>
        <v>5.2384082614904681E-3</v>
      </c>
      <c r="F13" s="171"/>
    </row>
    <row r="14" spans="1:6" x14ac:dyDescent="0.2">
      <c r="A14" s="108" t="s">
        <v>100</v>
      </c>
      <c r="B14" s="84">
        <f>'2020 Salaries'!K46</f>
        <v>36067.200000000004</v>
      </c>
      <c r="C14" s="84">
        <f>'2020 Salaries'!K47</f>
        <v>37752</v>
      </c>
      <c r="D14" s="153" t="s">
        <v>263</v>
      </c>
      <c r="E14" s="171">
        <f>(B14/'2019 Compile'!B14)-1</f>
        <v>0.39979818365287612</v>
      </c>
      <c r="F14" s="171"/>
    </row>
    <row r="15" spans="1:6" x14ac:dyDescent="0.2">
      <c r="A15" s="108" t="s">
        <v>101</v>
      </c>
      <c r="B15" s="84">
        <f>'2020 Salaries'!L46</f>
        <v>53302.9</v>
      </c>
      <c r="C15" s="84">
        <f>'2020 Salaries'!L47</f>
        <v>53444.5</v>
      </c>
      <c r="D15" s="153" t="s">
        <v>264</v>
      </c>
      <c r="E15" s="171">
        <f>(B15/'2019 Compile'!B15)-1</f>
        <v>3.9601037262549932E-2</v>
      </c>
      <c r="F15" s="171"/>
    </row>
    <row r="16" spans="1:6" x14ac:dyDescent="0.2">
      <c r="A16" s="108" t="s">
        <v>7</v>
      </c>
      <c r="B16" s="84">
        <f>'2020 Salaries'!O46</f>
        <v>58099.358076923076</v>
      </c>
      <c r="C16" s="84">
        <f>'2020 Salaries'!O47</f>
        <v>57379.5</v>
      </c>
      <c r="D16" s="153" t="s">
        <v>265</v>
      </c>
      <c r="E16" s="171">
        <f>(B16/'2019 Compile'!B16)-1</f>
        <v>3.1746666626747189E-2</v>
      </c>
      <c r="F16" s="171"/>
    </row>
    <row r="17" spans="1:6" x14ac:dyDescent="0.2">
      <c r="A17" s="108" t="s">
        <v>8</v>
      </c>
      <c r="B17" s="84">
        <f>'2020 Salaries'!P46</f>
        <v>54222.980740740742</v>
      </c>
      <c r="C17" s="84">
        <f>'2020 Salaries'!P47</f>
        <v>54926</v>
      </c>
      <c r="D17" s="153" t="s">
        <v>266</v>
      </c>
      <c r="E17" s="171">
        <f>(B17/'2019 Compile'!B17)-1</f>
        <v>5.2014992720478714E-2</v>
      </c>
      <c r="F17" s="171"/>
    </row>
    <row r="18" spans="1:6" x14ac:dyDescent="0.2">
      <c r="A18" s="106" t="s">
        <v>9</v>
      </c>
      <c r="B18" s="84">
        <f>'2020 Salaries'!Q46</f>
        <v>49929.513103448269</v>
      </c>
      <c r="C18" s="84">
        <f>'2020 Salaries'!Q47</f>
        <v>48953</v>
      </c>
      <c r="D18" s="153" t="s">
        <v>267</v>
      </c>
      <c r="E18" s="171">
        <f>(B18/'2019 Compile'!B18)-1</f>
        <v>1.8485800183667411E-2</v>
      </c>
      <c r="F18" s="171"/>
    </row>
    <row r="19" spans="1:6" x14ac:dyDescent="0.2">
      <c r="A19" s="106" t="s">
        <v>186</v>
      </c>
      <c r="B19" s="84">
        <f>'2020 Salaries'!T46</f>
        <v>40258.666666666664</v>
      </c>
      <c r="C19" s="84">
        <f>'2020 Salaries'!T47</f>
        <v>42508</v>
      </c>
      <c r="D19" s="153" t="s">
        <v>268</v>
      </c>
      <c r="E19" s="171">
        <f>(B19/'2019 Compile'!B19)-1</f>
        <v>3.1532123621577979E-2</v>
      </c>
      <c r="F19" s="171"/>
    </row>
    <row r="20" spans="1:6" x14ac:dyDescent="0.2">
      <c r="A20" s="106" t="s">
        <v>82</v>
      </c>
      <c r="B20" s="84">
        <f>'2020 Salaries'!U46</f>
        <v>66404.6584</v>
      </c>
      <c r="C20" s="84">
        <f>'2020 Salaries'!U47</f>
        <v>65536</v>
      </c>
      <c r="D20" s="153" t="s">
        <v>269</v>
      </c>
      <c r="E20" s="171">
        <f>(B20/'2019 Compile'!B20)-1</f>
        <v>6.0839872096554837E-2</v>
      </c>
      <c r="F20" s="171"/>
    </row>
    <row r="21" spans="1:6" x14ac:dyDescent="0.2">
      <c r="D21" s="103"/>
      <c r="E21" s="103"/>
    </row>
    <row r="22" spans="1:6" x14ac:dyDescent="0.2">
      <c r="A22" s="172" t="s">
        <v>63</v>
      </c>
      <c r="B22" s="172"/>
      <c r="C22" s="172"/>
      <c r="D22" s="103"/>
      <c r="E22" s="109"/>
    </row>
    <row r="23" spans="1:6" x14ac:dyDescent="0.2">
      <c r="A23" s="139" t="s">
        <v>62</v>
      </c>
      <c r="B23" s="110" t="s">
        <v>61</v>
      </c>
      <c r="C23" s="139" t="s">
        <v>72</v>
      </c>
      <c r="D23" s="103"/>
      <c r="E23" s="109"/>
    </row>
    <row r="24" spans="1:6" x14ac:dyDescent="0.2">
      <c r="A24" s="108" t="s">
        <v>60</v>
      </c>
      <c r="B24" s="10">
        <v>2</v>
      </c>
      <c r="C24" s="30">
        <f>B24/20</f>
        <v>0.1</v>
      </c>
      <c r="D24" s="103"/>
      <c r="E24" s="109"/>
    </row>
    <row r="25" spans="1:6" x14ac:dyDescent="0.2">
      <c r="A25" s="108" t="s">
        <v>59</v>
      </c>
      <c r="B25" s="111">
        <v>0</v>
      </c>
      <c r="C25" s="30">
        <f t="shared" ref="C25:C32" si="0">B25/20</f>
        <v>0</v>
      </c>
      <c r="D25" s="112"/>
      <c r="E25" s="109"/>
    </row>
    <row r="26" spans="1:6" x14ac:dyDescent="0.2">
      <c r="A26" s="108" t="s">
        <v>56</v>
      </c>
      <c r="B26" s="111">
        <v>10</v>
      </c>
      <c r="C26" s="30">
        <f t="shared" si="0"/>
        <v>0.5</v>
      </c>
      <c r="D26" s="113"/>
      <c r="E26" s="103"/>
    </row>
    <row r="27" spans="1:6" x14ac:dyDescent="0.2">
      <c r="A27" s="106" t="s">
        <v>151</v>
      </c>
      <c r="B27" s="111">
        <v>0</v>
      </c>
      <c r="C27" s="30">
        <f t="shared" si="0"/>
        <v>0</v>
      </c>
      <c r="D27" s="113"/>
      <c r="E27" s="103"/>
    </row>
    <row r="28" spans="1:6" x14ac:dyDescent="0.2">
      <c r="A28" s="106" t="s">
        <v>152</v>
      </c>
      <c r="B28" s="111">
        <v>0</v>
      </c>
      <c r="C28" s="30">
        <f t="shared" si="0"/>
        <v>0</v>
      </c>
      <c r="D28" s="113"/>
      <c r="E28" s="103"/>
    </row>
    <row r="29" spans="1:6" x14ac:dyDescent="0.2">
      <c r="A29" s="108" t="s">
        <v>55</v>
      </c>
      <c r="B29" s="111">
        <v>3</v>
      </c>
      <c r="C29" s="30">
        <f t="shared" si="0"/>
        <v>0.15</v>
      </c>
      <c r="D29" s="113"/>
      <c r="E29" s="103"/>
    </row>
    <row r="30" spans="1:6" x14ac:dyDescent="0.2">
      <c r="A30" s="108" t="s">
        <v>81</v>
      </c>
      <c r="B30" s="111">
        <v>0</v>
      </c>
      <c r="C30" s="30">
        <f t="shared" si="0"/>
        <v>0</v>
      </c>
      <c r="D30" s="113"/>
      <c r="E30" s="103"/>
    </row>
    <row r="31" spans="1:6" x14ac:dyDescent="0.2">
      <c r="A31" s="108" t="s">
        <v>57</v>
      </c>
      <c r="B31" s="111">
        <v>2</v>
      </c>
      <c r="C31" s="30">
        <f t="shared" si="0"/>
        <v>0.1</v>
      </c>
      <c r="D31" s="114"/>
      <c r="E31" s="103"/>
    </row>
    <row r="32" spans="1:6" x14ac:dyDescent="0.2">
      <c r="A32" s="108" t="s">
        <v>58</v>
      </c>
      <c r="B32" s="111">
        <v>3</v>
      </c>
      <c r="C32" s="30">
        <f t="shared" si="0"/>
        <v>0.15</v>
      </c>
      <c r="D32" s="114"/>
      <c r="E32" s="103"/>
    </row>
    <row r="33" spans="1:9" x14ac:dyDescent="0.2">
      <c r="A33" s="115" t="s">
        <v>74</v>
      </c>
      <c r="B33" s="116">
        <f>SUM(B24:B32)</f>
        <v>20</v>
      </c>
      <c r="C33" s="15"/>
      <c r="E33" s="103"/>
    </row>
    <row r="34" spans="1:9" x14ac:dyDescent="0.2">
      <c r="A34" s="117"/>
      <c r="E34" s="103"/>
    </row>
    <row r="35" spans="1:9" x14ac:dyDescent="0.2">
      <c r="A35" s="118" t="s">
        <v>66</v>
      </c>
      <c r="B35" s="119"/>
      <c r="C35" s="120"/>
      <c r="D35" s="103"/>
      <c r="E35" s="172" t="s">
        <v>66</v>
      </c>
      <c r="F35" s="172"/>
    </row>
    <row r="36" spans="1:9" x14ac:dyDescent="0.2">
      <c r="A36" s="139" t="s">
        <v>65</v>
      </c>
      <c r="B36" s="138" t="s">
        <v>61</v>
      </c>
      <c r="C36" s="139" t="s">
        <v>72</v>
      </c>
      <c r="D36" s="103"/>
      <c r="E36" s="173" t="s">
        <v>64</v>
      </c>
      <c r="F36" s="173"/>
      <c r="H36" s="122"/>
    </row>
    <row r="37" spans="1:9" x14ac:dyDescent="0.2">
      <c r="A37" s="108" t="s">
        <v>60</v>
      </c>
      <c r="B37" s="123">
        <v>1</v>
      </c>
      <c r="C37" s="30">
        <f t="shared" ref="C37:C40" si="1">B37/20</f>
        <v>0.05</v>
      </c>
      <c r="D37" s="103"/>
      <c r="E37" s="124" t="s">
        <v>69</v>
      </c>
      <c r="F37" s="125" t="s">
        <v>216</v>
      </c>
      <c r="G37" s="114"/>
    </row>
    <row r="38" spans="1:9" x14ac:dyDescent="0.2">
      <c r="A38" s="108" t="s">
        <v>119</v>
      </c>
      <c r="B38" s="123">
        <v>1</v>
      </c>
      <c r="C38" s="30">
        <f t="shared" si="1"/>
        <v>0.05</v>
      </c>
      <c r="D38" s="113"/>
      <c r="E38" s="124" t="s">
        <v>70</v>
      </c>
      <c r="F38" s="85">
        <f>'2020 Salaries'!V46</f>
        <v>842.9473684210526</v>
      </c>
      <c r="G38" s="114"/>
    </row>
    <row r="39" spans="1:9" x14ac:dyDescent="0.2">
      <c r="A39" s="108" t="s">
        <v>67</v>
      </c>
      <c r="B39" s="123">
        <v>4</v>
      </c>
      <c r="C39" s="30">
        <f t="shared" si="1"/>
        <v>0.2</v>
      </c>
      <c r="D39" s="113"/>
      <c r="E39" s="124" t="s">
        <v>71</v>
      </c>
      <c r="F39" s="85">
        <f>'2020 Salaries'!V47</f>
        <v>700</v>
      </c>
      <c r="G39" s="114"/>
    </row>
    <row r="40" spans="1:9" x14ac:dyDescent="0.2">
      <c r="A40" s="108" t="s">
        <v>68</v>
      </c>
      <c r="B40" s="123">
        <v>14</v>
      </c>
      <c r="C40" s="30">
        <f t="shared" si="1"/>
        <v>0.7</v>
      </c>
      <c r="D40" s="113"/>
      <c r="E40" s="103"/>
    </row>
    <row r="41" spans="1:9" x14ac:dyDescent="0.2">
      <c r="A41" s="115" t="s">
        <v>74</v>
      </c>
      <c r="B41" s="116">
        <f>SUM(B37:B40)</f>
        <v>20</v>
      </c>
      <c r="D41" s="103"/>
      <c r="E41" s="103"/>
    </row>
    <row r="42" spans="1:9" x14ac:dyDescent="0.2">
      <c r="D42" s="103"/>
      <c r="E42" s="103"/>
    </row>
    <row r="43" spans="1:9" x14ac:dyDescent="0.2">
      <c r="A43" s="139" t="s">
        <v>114</v>
      </c>
      <c r="B43" s="139"/>
      <c r="C43" s="139"/>
      <c r="D43" s="139"/>
      <c r="E43" s="103"/>
    </row>
    <row r="44" spans="1:9" x14ac:dyDescent="0.2">
      <c r="A44" s="139" t="s">
        <v>65</v>
      </c>
      <c r="B44" s="138" t="s">
        <v>61</v>
      </c>
      <c r="C44" s="139" t="s">
        <v>50</v>
      </c>
      <c r="D44" s="139" t="s">
        <v>53</v>
      </c>
      <c r="E44" s="103"/>
      <c r="F44" s="126"/>
    </row>
    <row r="45" spans="1:9" x14ac:dyDescent="0.2">
      <c r="A45" s="108" t="s">
        <v>60</v>
      </c>
      <c r="B45" s="123">
        <v>4</v>
      </c>
      <c r="C45" s="174">
        <f>'2020 Salaries'!J46</f>
        <v>61782.372857142858</v>
      </c>
      <c r="D45" s="177" t="s">
        <v>270</v>
      </c>
      <c r="E45" s="103"/>
      <c r="F45" s="126"/>
      <c r="G45" s="126"/>
      <c r="H45" s="149"/>
      <c r="I45" s="126"/>
    </row>
    <row r="46" spans="1:9" x14ac:dyDescent="0.2">
      <c r="A46" s="108" t="s">
        <v>76</v>
      </c>
      <c r="B46" s="123">
        <v>3</v>
      </c>
      <c r="C46" s="175"/>
      <c r="D46" s="178"/>
      <c r="E46" s="103"/>
      <c r="F46" s="126"/>
      <c r="G46" s="126"/>
      <c r="H46" s="149"/>
      <c r="I46" s="126"/>
    </row>
    <row r="47" spans="1:9" x14ac:dyDescent="0.2">
      <c r="A47" s="108" t="s">
        <v>77</v>
      </c>
      <c r="B47" s="123">
        <v>4</v>
      </c>
      <c r="C47" s="175"/>
      <c r="D47" s="178"/>
      <c r="E47" s="103"/>
      <c r="F47" s="126"/>
      <c r="G47" s="126"/>
      <c r="H47" s="150"/>
      <c r="I47" s="126"/>
    </row>
    <row r="48" spans="1:9" x14ac:dyDescent="0.2">
      <c r="A48" s="108" t="s">
        <v>68</v>
      </c>
      <c r="B48" s="123">
        <v>9</v>
      </c>
      <c r="C48" s="176"/>
      <c r="D48" s="179"/>
      <c r="E48" s="103"/>
      <c r="F48" s="126"/>
      <c r="G48" s="126"/>
      <c r="H48" s="150"/>
      <c r="I48" s="126"/>
    </row>
    <row r="49" spans="1:9" x14ac:dyDescent="0.2">
      <c r="A49" s="115" t="s">
        <v>74</v>
      </c>
      <c r="B49" s="116">
        <f>SUM(B45:B48)</f>
        <v>20</v>
      </c>
      <c r="D49" s="103"/>
      <c r="E49" s="103"/>
      <c r="F49" s="126"/>
      <c r="G49" s="126"/>
      <c r="H49" s="150"/>
      <c r="I49" s="126"/>
    </row>
    <row r="50" spans="1:9" x14ac:dyDescent="0.2">
      <c r="A50" s="115"/>
      <c r="B50" s="116"/>
      <c r="D50" s="103"/>
      <c r="E50" s="103"/>
      <c r="F50" s="126"/>
      <c r="G50" s="126"/>
      <c r="H50" s="150"/>
      <c r="I50" s="126"/>
    </row>
    <row r="51" spans="1:9" x14ac:dyDescent="0.2">
      <c r="A51" s="139" t="s">
        <v>115</v>
      </c>
      <c r="B51" s="139"/>
      <c r="C51" s="139"/>
      <c r="D51" s="139"/>
      <c r="E51" s="103"/>
      <c r="F51" s="126"/>
      <c r="G51" s="126"/>
      <c r="H51" s="151"/>
      <c r="I51" s="126"/>
    </row>
    <row r="52" spans="1:9" x14ac:dyDescent="0.2">
      <c r="A52" s="139" t="s">
        <v>65</v>
      </c>
      <c r="B52" s="138" t="s">
        <v>61</v>
      </c>
      <c r="C52" s="139" t="s">
        <v>50</v>
      </c>
      <c r="D52" s="139" t="s">
        <v>53</v>
      </c>
      <c r="E52" s="103"/>
      <c r="F52" s="126"/>
      <c r="G52" s="126"/>
      <c r="H52" s="151"/>
      <c r="I52" s="126"/>
    </row>
    <row r="53" spans="1:9" x14ac:dyDescent="0.2">
      <c r="A53" s="108" t="s">
        <v>60</v>
      </c>
      <c r="B53" s="123">
        <v>1</v>
      </c>
      <c r="C53" s="165">
        <f>'2020 Salaries'!L46</f>
        <v>53302.9</v>
      </c>
      <c r="D53" s="168" t="s">
        <v>271</v>
      </c>
      <c r="E53" s="103"/>
      <c r="F53" s="126"/>
      <c r="G53" s="126"/>
      <c r="H53" s="149"/>
      <c r="I53" s="126"/>
    </row>
    <row r="54" spans="1:9" x14ac:dyDescent="0.2">
      <c r="A54" s="108" t="s">
        <v>76</v>
      </c>
      <c r="B54" s="123">
        <v>1</v>
      </c>
      <c r="C54" s="166"/>
      <c r="D54" s="169"/>
      <c r="E54" s="103"/>
      <c r="F54" s="126"/>
      <c r="G54" s="126"/>
      <c r="H54" s="149"/>
      <c r="I54" s="126"/>
    </row>
    <row r="55" spans="1:9" x14ac:dyDescent="0.2">
      <c r="A55" s="108" t="s">
        <v>77</v>
      </c>
      <c r="B55" s="123">
        <v>5</v>
      </c>
      <c r="C55" s="166"/>
      <c r="D55" s="169"/>
      <c r="E55" s="103"/>
      <c r="F55" s="126"/>
      <c r="G55" s="126"/>
      <c r="H55" s="150"/>
      <c r="I55" s="126"/>
    </row>
    <row r="56" spans="1:9" x14ac:dyDescent="0.2">
      <c r="A56" s="108" t="s">
        <v>68</v>
      </c>
      <c r="B56" s="123">
        <v>13</v>
      </c>
      <c r="C56" s="167"/>
      <c r="D56" s="170"/>
      <c r="E56" s="103"/>
      <c r="F56" s="126"/>
      <c r="G56" s="126"/>
      <c r="H56" s="150"/>
      <c r="I56" s="126"/>
    </row>
    <row r="57" spans="1:9" x14ac:dyDescent="0.2">
      <c r="A57" s="115" t="s">
        <v>74</v>
      </c>
      <c r="B57" s="116">
        <f>SUM(B53:B56)</f>
        <v>20</v>
      </c>
      <c r="C57" s="127"/>
      <c r="D57" s="103"/>
      <c r="E57" s="103"/>
      <c r="F57" s="126"/>
      <c r="G57" s="126"/>
      <c r="H57" s="150"/>
      <c r="I57" s="126"/>
    </row>
    <row r="58" spans="1:9" x14ac:dyDescent="0.2">
      <c r="F58" s="126"/>
      <c r="G58" s="126"/>
      <c r="H58" s="150"/>
      <c r="I58" s="126"/>
    </row>
  </sheetData>
  <mergeCells count="25">
    <mergeCell ref="E14:F14"/>
    <mergeCell ref="A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C53:C56"/>
    <mergeCell ref="D53:D56"/>
    <mergeCell ref="E15:F15"/>
    <mergeCell ref="E16:F16"/>
    <mergeCell ref="E17:F17"/>
    <mergeCell ref="E18:F18"/>
    <mergeCell ref="E19:F19"/>
    <mergeCell ref="E20:F20"/>
    <mergeCell ref="A22:C22"/>
    <mergeCell ref="E35:F35"/>
    <mergeCell ref="E36:F36"/>
    <mergeCell ref="C45:C48"/>
    <mergeCell ref="D45:D48"/>
  </mergeCells>
  <pageMargins left="0.7" right="0.7" top="0.75" bottom="0.75" header="0.3" footer="0.3"/>
  <pageSetup scale="93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C386-3B4A-48F6-8C8F-3FD7F5288969}">
  <sheetPr>
    <pageSetUpPr fitToPage="1"/>
  </sheetPr>
  <dimension ref="A1:H57"/>
  <sheetViews>
    <sheetView workbookViewId="0">
      <selection activeCell="G5" sqref="G5"/>
    </sheetView>
  </sheetViews>
  <sheetFormatPr defaultRowHeight="12.75" x14ac:dyDescent="0.2"/>
  <cols>
    <col min="1" max="1" width="25.28515625" style="102" bestFit="1" customWidth="1"/>
    <col min="2" max="2" width="10" style="102" bestFit="1" customWidth="1"/>
    <col min="3" max="3" width="10.28515625" style="102" bestFit="1" customWidth="1"/>
    <col min="4" max="4" width="17.85546875" style="102" bestFit="1" customWidth="1"/>
    <col min="5" max="5" width="9.140625" style="102"/>
    <col min="6" max="6" width="11.85546875" style="102" bestFit="1" customWidth="1"/>
    <col min="7" max="16384" width="9.140625" style="102"/>
  </cols>
  <sheetData>
    <row r="1" spans="1:6" ht="15.75" x14ac:dyDescent="0.25">
      <c r="A1" s="101" t="s">
        <v>75</v>
      </c>
      <c r="C1" s="135"/>
      <c r="D1" s="136"/>
      <c r="E1" s="103"/>
    </row>
    <row r="2" spans="1:6" ht="23.25" x14ac:dyDescent="0.35">
      <c r="A2" s="104"/>
      <c r="D2" s="103"/>
      <c r="E2" s="103"/>
    </row>
    <row r="3" spans="1:6" x14ac:dyDescent="0.2">
      <c r="A3" s="180" t="s">
        <v>213</v>
      </c>
      <c r="B3" s="181"/>
      <c r="C3" s="181"/>
      <c r="D3" s="181"/>
      <c r="E3" s="181"/>
      <c r="F3" s="181"/>
    </row>
    <row r="4" spans="1:6" x14ac:dyDescent="0.2">
      <c r="A4" s="105" t="s">
        <v>54</v>
      </c>
      <c r="B4" s="105" t="s">
        <v>50</v>
      </c>
      <c r="C4" s="105" t="s">
        <v>51</v>
      </c>
      <c r="D4" s="105" t="s">
        <v>53</v>
      </c>
      <c r="E4" s="173" t="s">
        <v>214</v>
      </c>
      <c r="F4" s="173"/>
    </row>
    <row r="5" spans="1:6" x14ac:dyDescent="0.2">
      <c r="A5" s="106" t="s">
        <v>0</v>
      </c>
      <c r="B5" s="84">
        <v>89532.541379310336</v>
      </c>
      <c r="C5" s="84">
        <v>91213</v>
      </c>
      <c r="D5" s="107" t="s">
        <v>227</v>
      </c>
      <c r="E5" s="171">
        <v>3.3790634870797837E-2</v>
      </c>
      <c r="F5" s="171"/>
    </row>
    <row r="6" spans="1:6" x14ac:dyDescent="0.2">
      <c r="A6" s="108" t="s">
        <v>1</v>
      </c>
      <c r="B6" s="84">
        <v>86223.407999999996</v>
      </c>
      <c r="C6" s="84">
        <v>87047.010000000009</v>
      </c>
      <c r="D6" s="107" t="s">
        <v>228</v>
      </c>
      <c r="E6" s="171">
        <v>4.4934285631567462E-2</v>
      </c>
      <c r="F6" s="171"/>
    </row>
    <row r="7" spans="1:6" x14ac:dyDescent="0.2">
      <c r="A7" s="108" t="s">
        <v>2</v>
      </c>
      <c r="B7" s="84">
        <v>75489.511666666673</v>
      </c>
      <c r="C7" s="84">
        <v>76505.5</v>
      </c>
      <c r="D7" s="107" t="s">
        <v>229</v>
      </c>
      <c r="E7" s="171">
        <v>-0.11502576161402069</v>
      </c>
      <c r="F7" s="171"/>
    </row>
    <row r="8" spans="1:6" x14ac:dyDescent="0.2">
      <c r="A8" s="108" t="s">
        <v>3</v>
      </c>
      <c r="B8" s="84">
        <v>81492.067368421049</v>
      </c>
      <c r="C8" s="84">
        <v>81931.199999999997</v>
      </c>
      <c r="D8" s="107" t="s">
        <v>230</v>
      </c>
      <c r="E8" s="171">
        <v>5.4620011303303642E-2</v>
      </c>
      <c r="F8" s="171"/>
    </row>
    <row r="9" spans="1:6" x14ac:dyDescent="0.2">
      <c r="A9" s="108" t="s">
        <v>4</v>
      </c>
      <c r="B9" s="84">
        <v>75867.849999999991</v>
      </c>
      <c r="C9" s="84">
        <v>76451.12</v>
      </c>
      <c r="D9" s="107" t="s">
        <v>231</v>
      </c>
      <c r="E9" s="171">
        <v>2.8168398641752159E-2</v>
      </c>
      <c r="F9" s="171"/>
    </row>
    <row r="10" spans="1:6" x14ac:dyDescent="0.2">
      <c r="A10" s="108" t="s">
        <v>5</v>
      </c>
      <c r="B10" s="84">
        <v>67899.375185185185</v>
      </c>
      <c r="C10" s="84">
        <v>66063.8</v>
      </c>
      <c r="D10" s="107" t="s">
        <v>232</v>
      </c>
      <c r="E10" s="171">
        <v>2.0345607719542094E-2</v>
      </c>
      <c r="F10" s="171"/>
    </row>
    <row r="11" spans="1:6" x14ac:dyDescent="0.2">
      <c r="A11" s="108" t="s">
        <v>6</v>
      </c>
      <c r="B11" s="84">
        <v>64779.324814814805</v>
      </c>
      <c r="C11" s="84">
        <v>64170</v>
      </c>
      <c r="D11" s="107" t="s">
        <v>233</v>
      </c>
      <c r="E11" s="171">
        <v>2.2988613522175984E-2</v>
      </c>
      <c r="F11" s="171"/>
    </row>
    <row r="12" spans="1:6" x14ac:dyDescent="0.2">
      <c r="A12" s="106" t="s">
        <v>185</v>
      </c>
      <c r="B12" s="84">
        <v>65104.47</v>
      </c>
      <c r="C12" s="84">
        <v>66577.16</v>
      </c>
      <c r="D12" s="107" t="s">
        <v>234</v>
      </c>
      <c r="E12" s="171">
        <v>1.136234342177035E-2</v>
      </c>
      <c r="F12" s="171"/>
    </row>
    <row r="13" spans="1:6" x14ac:dyDescent="0.2">
      <c r="A13" s="108" t="s">
        <v>105</v>
      </c>
      <c r="B13" s="84">
        <v>61460.418095238099</v>
      </c>
      <c r="C13" s="84">
        <v>61000</v>
      </c>
      <c r="D13" s="107" t="s">
        <v>235</v>
      </c>
      <c r="E13" s="171">
        <v>1.4654828012767558</v>
      </c>
      <c r="F13" s="171"/>
    </row>
    <row r="14" spans="1:6" x14ac:dyDescent="0.2">
      <c r="A14" s="108" t="s">
        <v>100</v>
      </c>
      <c r="B14" s="84">
        <v>25766</v>
      </c>
      <c r="C14" s="84">
        <v>23920</v>
      </c>
      <c r="D14" s="107" t="s">
        <v>236</v>
      </c>
      <c r="E14" s="171">
        <v>-0.11167315175097287</v>
      </c>
      <c r="F14" s="171"/>
    </row>
    <row r="15" spans="1:6" x14ac:dyDescent="0.2">
      <c r="A15" s="108" t="s">
        <v>101</v>
      </c>
      <c r="B15" s="84">
        <v>51272.457499999997</v>
      </c>
      <c r="C15" s="84">
        <v>55743.89</v>
      </c>
      <c r="D15" s="107" t="s">
        <v>237</v>
      </c>
      <c r="E15" s="171">
        <v>0.24082057446179181</v>
      </c>
      <c r="F15" s="171"/>
    </row>
    <row r="16" spans="1:6" x14ac:dyDescent="0.2">
      <c r="A16" s="108" t="s">
        <v>7</v>
      </c>
      <c r="B16" s="84">
        <v>56311.650869565216</v>
      </c>
      <c r="C16" s="84">
        <v>56050</v>
      </c>
      <c r="D16" s="107" t="s">
        <v>238</v>
      </c>
      <c r="E16" s="171">
        <v>4.8595193518580927E-3</v>
      </c>
      <c r="F16" s="171"/>
    </row>
    <row r="17" spans="1:6" x14ac:dyDescent="0.2">
      <c r="A17" s="108" t="s">
        <v>8</v>
      </c>
      <c r="B17" s="84">
        <v>51542.022799999992</v>
      </c>
      <c r="C17" s="84">
        <v>52590</v>
      </c>
      <c r="D17" s="107" t="s">
        <v>239</v>
      </c>
      <c r="E17" s="171">
        <v>1.650689926837132E-2</v>
      </c>
      <c r="F17" s="171"/>
    </row>
    <row r="18" spans="1:6" x14ac:dyDescent="0.2">
      <c r="A18" s="106" t="s">
        <v>9</v>
      </c>
      <c r="B18" s="84">
        <v>49023.278571428571</v>
      </c>
      <c r="C18" s="84">
        <v>49953.240000000005</v>
      </c>
      <c r="D18" s="107" t="s">
        <v>240</v>
      </c>
      <c r="E18" s="171">
        <v>8.6361305151135145E-2</v>
      </c>
      <c r="F18" s="171"/>
    </row>
    <row r="19" spans="1:6" x14ac:dyDescent="0.2">
      <c r="A19" s="106" t="s">
        <v>186</v>
      </c>
      <c r="B19" s="84">
        <v>39028.030000000006</v>
      </c>
      <c r="C19" s="84">
        <v>40156</v>
      </c>
      <c r="D19" s="107" t="s">
        <v>241</v>
      </c>
      <c r="E19" s="171">
        <v>8.9064211164656265E-2</v>
      </c>
      <c r="F19" s="171"/>
    </row>
    <row r="20" spans="1:6" x14ac:dyDescent="0.2">
      <c r="A20" s="106" t="s">
        <v>82</v>
      </c>
      <c r="B20" s="84">
        <v>62596.307083333326</v>
      </c>
      <c r="C20" s="84">
        <v>64074.275000000001</v>
      </c>
      <c r="D20" s="107" t="s">
        <v>242</v>
      </c>
      <c r="E20" s="171">
        <v>2.6633539980807669E-2</v>
      </c>
      <c r="F20" s="171"/>
    </row>
    <row r="21" spans="1:6" x14ac:dyDescent="0.2">
      <c r="D21" s="103"/>
      <c r="E21" s="103"/>
    </row>
    <row r="22" spans="1:6" x14ac:dyDescent="0.2">
      <c r="A22" s="172" t="s">
        <v>63</v>
      </c>
      <c r="B22" s="172"/>
      <c r="C22" s="172"/>
      <c r="D22" s="103"/>
      <c r="E22" s="109"/>
    </row>
    <row r="23" spans="1:6" x14ac:dyDescent="0.2">
      <c r="A23" s="105" t="s">
        <v>62</v>
      </c>
      <c r="B23" s="110" t="s">
        <v>61</v>
      </c>
      <c r="C23" s="105" t="s">
        <v>72</v>
      </c>
      <c r="D23" s="103"/>
      <c r="E23" s="109"/>
    </row>
    <row r="24" spans="1:6" x14ac:dyDescent="0.2">
      <c r="A24" s="108" t="s">
        <v>60</v>
      </c>
      <c r="B24" s="10">
        <v>21</v>
      </c>
      <c r="C24" s="30">
        <v>0.62857142857142856</v>
      </c>
      <c r="D24" s="103"/>
      <c r="E24" s="109"/>
    </row>
    <row r="25" spans="1:6" x14ac:dyDescent="0.2">
      <c r="A25" s="108" t="s">
        <v>59</v>
      </c>
      <c r="B25" s="111">
        <v>0</v>
      </c>
      <c r="C25" s="83">
        <v>0</v>
      </c>
      <c r="D25" s="112"/>
      <c r="E25" s="109"/>
    </row>
    <row r="26" spans="1:6" x14ac:dyDescent="0.2">
      <c r="A26" s="108" t="s">
        <v>56</v>
      </c>
      <c r="B26" s="111">
        <v>9</v>
      </c>
      <c r="C26" s="83">
        <v>0.25714285714285712</v>
      </c>
      <c r="D26" s="113"/>
      <c r="E26" s="103"/>
    </row>
    <row r="27" spans="1:6" x14ac:dyDescent="0.2">
      <c r="A27" s="106" t="s">
        <v>151</v>
      </c>
      <c r="B27" s="111">
        <v>0</v>
      </c>
      <c r="C27" s="83">
        <v>0</v>
      </c>
      <c r="D27" s="113"/>
      <c r="E27" s="103"/>
    </row>
    <row r="28" spans="1:6" x14ac:dyDescent="0.2">
      <c r="A28" s="106" t="s">
        <v>152</v>
      </c>
      <c r="B28" s="111">
        <v>0</v>
      </c>
      <c r="C28" s="83">
        <v>0</v>
      </c>
      <c r="D28" s="113"/>
      <c r="E28" s="103"/>
    </row>
    <row r="29" spans="1:6" x14ac:dyDescent="0.2">
      <c r="A29" s="108" t="s">
        <v>55</v>
      </c>
      <c r="B29" s="111">
        <v>2</v>
      </c>
      <c r="C29" s="83">
        <v>5.7142857142857141E-2</v>
      </c>
      <c r="D29" s="113"/>
      <c r="E29" s="103"/>
    </row>
    <row r="30" spans="1:6" x14ac:dyDescent="0.2">
      <c r="A30" s="108" t="s">
        <v>81</v>
      </c>
      <c r="B30" s="111">
        <v>1</v>
      </c>
      <c r="C30" s="83">
        <v>2.8571428571428571E-2</v>
      </c>
      <c r="D30" s="113"/>
      <c r="E30" s="103"/>
    </row>
    <row r="31" spans="1:6" x14ac:dyDescent="0.2">
      <c r="A31" s="108" t="s">
        <v>57</v>
      </c>
      <c r="B31" s="111">
        <v>1</v>
      </c>
      <c r="C31" s="83">
        <v>2.8571428571428571E-2</v>
      </c>
      <c r="D31" s="114"/>
      <c r="E31" s="103"/>
    </row>
    <row r="32" spans="1:6" x14ac:dyDescent="0.2">
      <c r="A32" s="108" t="s">
        <v>58</v>
      </c>
      <c r="B32" s="111">
        <v>7</v>
      </c>
      <c r="C32" s="83">
        <v>0.17142857142857143</v>
      </c>
      <c r="D32" s="114"/>
      <c r="E32" s="103"/>
    </row>
    <row r="33" spans="1:8" x14ac:dyDescent="0.2">
      <c r="A33" s="115" t="s">
        <v>74</v>
      </c>
      <c r="B33" s="116">
        <v>41</v>
      </c>
      <c r="C33" s="15"/>
      <c r="E33" s="103"/>
    </row>
    <row r="34" spans="1:8" x14ac:dyDescent="0.2">
      <c r="A34" s="117"/>
      <c r="E34" s="103"/>
    </row>
    <row r="35" spans="1:8" x14ac:dyDescent="0.2">
      <c r="A35" s="118" t="s">
        <v>66</v>
      </c>
      <c r="B35" s="119"/>
      <c r="C35" s="120"/>
      <c r="D35" s="103"/>
      <c r="E35" s="172" t="s">
        <v>66</v>
      </c>
      <c r="F35" s="172"/>
    </row>
    <row r="36" spans="1:8" x14ac:dyDescent="0.2">
      <c r="A36" s="105" t="s">
        <v>65</v>
      </c>
      <c r="B36" s="121" t="s">
        <v>61</v>
      </c>
      <c r="C36" s="105" t="s">
        <v>72</v>
      </c>
      <c r="D36" s="103"/>
      <c r="E36" s="173" t="s">
        <v>64</v>
      </c>
      <c r="F36" s="173"/>
      <c r="H36" s="122"/>
    </row>
    <row r="37" spans="1:8" x14ac:dyDescent="0.2">
      <c r="A37" s="108" t="s">
        <v>60</v>
      </c>
      <c r="B37" s="123">
        <v>20</v>
      </c>
      <c r="C37" s="30">
        <v>0.6</v>
      </c>
      <c r="D37" s="103"/>
      <c r="E37" s="124" t="s">
        <v>69</v>
      </c>
      <c r="F37" s="125" t="s">
        <v>216</v>
      </c>
      <c r="G37" s="114"/>
    </row>
    <row r="38" spans="1:8" x14ac:dyDescent="0.2">
      <c r="A38" s="108" t="s">
        <v>119</v>
      </c>
      <c r="B38" s="123">
        <v>1</v>
      </c>
      <c r="C38" s="83">
        <v>2.8571428571428571E-2</v>
      </c>
      <c r="D38" s="113"/>
      <c r="E38" s="124" t="s">
        <v>70</v>
      </c>
      <c r="F38" s="85">
        <v>680.88235294117646</v>
      </c>
      <c r="G38" s="114"/>
    </row>
    <row r="39" spans="1:8" x14ac:dyDescent="0.2">
      <c r="A39" s="108" t="s">
        <v>67</v>
      </c>
      <c r="B39" s="123">
        <v>6</v>
      </c>
      <c r="C39" s="83">
        <v>0.17142857142857143</v>
      </c>
      <c r="D39" s="113"/>
      <c r="E39" s="124" t="s">
        <v>71</v>
      </c>
      <c r="F39" s="85">
        <v>650</v>
      </c>
      <c r="G39" s="114"/>
    </row>
    <row r="40" spans="1:8" x14ac:dyDescent="0.2">
      <c r="A40" s="108" t="s">
        <v>68</v>
      </c>
      <c r="B40" s="123">
        <v>14</v>
      </c>
      <c r="C40" s="83">
        <v>0.37142857142857144</v>
      </c>
      <c r="D40" s="113"/>
      <c r="E40" s="103"/>
    </row>
    <row r="41" spans="1:8" x14ac:dyDescent="0.2">
      <c r="A41" s="115" t="s">
        <v>74</v>
      </c>
      <c r="B41" s="116">
        <v>41</v>
      </c>
      <c r="D41" s="103"/>
      <c r="E41" s="103"/>
    </row>
    <row r="42" spans="1:8" x14ac:dyDescent="0.2">
      <c r="D42" s="103"/>
      <c r="E42" s="103"/>
    </row>
    <row r="43" spans="1:8" x14ac:dyDescent="0.2">
      <c r="A43" s="105" t="s">
        <v>114</v>
      </c>
      <c r="B43" s="105"/>
      <c r="C43" s="105"/>
      <c r="D43" s="105"/>
      <c r="E43" s="103"/>
    </row>
    <row r="44" spans="1:8" x14ac:dyDescent="0.2">
      <c r="A44" s="105" t="s">
        <v>65</v>
      </c>
      <c r="B44" s="121" t="s">
        <v>61</v>
      </c>
      <c r="C44" s="105" t="s">
        <v>50</v>
      </c>
      <c r="D44" s="105" t="s">
        <v>53</v>
      </c>
      <c r="E44" s="103"/>
      <c r="F44" s="126"/>
    </row>
    <row r="45" spans="1:8" x14ac:dyDescent="0.2">
      <c r="A45" s="108" t="s">
        <v>60</v>
      </c>
      <c r="B45" s="123">
        <v>15</v>
      </c>
      <c r="C45" s="174">
        <v>61460.418095238099</v>
      </c>
      <c r="D45" s="177" t="s">
        <v>215</v>
      </c>
      <c r="E45" s="103"/>
      <c r="F45" s="126"/>
    </row>
    <row r="46" spans="1:8" x14ac:dyDescent="0.2">
      <c r="A46" s="108" t="s">
        <v>76</v>
      </c>
      <c r="B46" s="123">
        <v>4</v>
      </c>
      <c r="C46" s="175"/>
      <c r="D46" s="178"/>
      <c r="E46" s="103"/>
      <c r="F46" s="126"/>
    </row>
    <row r="47" spans="1:8" x14ac:dyDescent="0.2">
      <c r="A47" s="108" t="s">
        <v>77</v>
      </c>
      <c r="B47" s="123">
        <v>8</v>
      </c>
      <c r="C47" s="175"/>
      <c r="D47" s="178"/>
      <c r="E47" s="103"/>
      <c r="F47" s="126"/>
    </row>
    <row r="48" spans="1:8" x14ac:dyDescent="0.2">
      <c r="A48" s="108" t="s">
        <v>68</v>
      </c>
      <c r="B48" s="123">
        <v>14</v>
      </c>
      <c r="C48" s="176"/>
      <c r="D48" s="179"/>
      <c r="E48" s="103"/>
      <c r="F48" s="126"/>
    </row>
    <row r="49" spans="1:6" x14ac:dyDescent="0.2">
      <c r="A49" s="115" t="s">
        <v>74</v>
      </c>
      <c r="B49" s="116">
        <v>41</v>
      </c>
      <c r="D49" s="103"/>
      <c r="E49" s="103"/>
      <c r="F49" s="126"/>
    </row>
    <row r="50" spans="1:6" x14ac:dyDescent="0.2">
      <c r="A50" s="115"/>
      <c r="B50" s="116"/>
      <c r="D50" s="103"/>
      <c r="E50" s="103"/>
      <c r="F50" s="126"/>
    </row>
    <row r="51" spans="1:6" x14ac:dyDescent="0.2">
      <c r="A51" s="105" t="s">
        <v>115</v>
      </c>
      <c r="B51" s="105"/>
      <c r="C51" s="105"/>
      <c r="D51" s="105"/>
      <c r="E51" s="103"/>
      <c r="F51" s="126"/>
    </row>
    <row r="52" spans="1:6" x14ac:dyDescent="0.2">
      <c r="A52" s="105" t="s">
        <v>65</v>
      </c>
      <c r="B52" s="121" t="s">
        <v>61</v>
      </c>
      <c r="C52" s="105" t="s">
        <v>50</v>
      </c>
      <c r="D52" s="105" t="s">
        <v>53</v>
      </c>
      <c r="E52" s="103"/>
      <c r="F52" s="126"/>
    </row>
    <row r="53" spans="1:6" x14ac:dyDescent="0.2">
      <c r="A53" s="108" t="s">
        <v>60</v>
      </c>
      <c r="B53" s="123">
        <v>20</v>
      </c>
      <c r="C53" s="165">
        <v>51272.457499999997</v>
      </c>
      <c r="D53" s="168" t="s">
        <v>237</v>
      </c>
      <c r="E53" s="103"/>
      <c r="F53" s="126"/>
    </row>
    <row r="54" spans="1:6" x14ac:dyDescent="0.2">
      <c r="A54" s="108" t="s">
        <v>76</v>
      </c>
      <c r="B54" s="123">
        <v>15</v>
      </c>
      <c r="C54" s="166"/>
      <c r="D54" s="169"/>
      <c r="E54" s="103"/>
      <c r="F54" s="126"/>
    </row>
    <row r="55" spans="1:6" x14ac:dyDescent="0.2">
      <c r="A55" s="108" t="s">
        <v>77</v>
      </c>
      <c r="B55" s="123">
        <v>5</v>
      </c>
      <c r="C55" s="166"/>
      <c r="D55" s="169"/>
      <c r="E55" s="103"/>
      <c r="F55" s="126"/>
    </row>
    <row r="56" spans="1:6" x14ac:dyDescent="0.2">
      <c r="A56" s="108" t="s">
        <v>68</v>
      </c>
      <c r="B56" s="123">
        <v>1</v>
      </c>
      <c r="C56" s="167"/>
      <c r="D56" s="170"/>
      <c r="E56" s="103"/>
      <c r="F56" s="126"/>
    </row>
    <row r="57" spans="1:6" x14ac:dyDescent="0.2">
      <c r="A57" s="115" t="s">
        <v>74</v>
      </c>
      <c r="B57" s="116">
        <v>41</v>
      </c>
      <c r="C57" s="127"/>
      <c r="D57" s="103"/>
      <c r="E57" s="103"/>
      <c r="F57" s="126"/>
    </row>
  </sheetData>
  <mergeCells count="25">
    <mergeCell ref="C53:C56"/>
    <mergeCell ref="D53:D56"/>
    <mergeCell ref="E15:F15"/>
    <mergeCell ref="E16:F16"/>
    <mergeCell ref="E17:F17"/>
    <mergeCell ref="E18:F18"/>
    <mergeCell ref="E19:F19"/>
    <mergeCell ref="E20:F20"/>
    <mergeCell ref="A22:C22"/>
    <mergeCell ref="E35:F35"/>
    <mergeCell ref="E36:F36"/>
    <mergeCell ref="C45:C48"/>
    <mergeCell ref="D45:D48"/>
    <mergeCell ref="E14:F14"/>
    <mergeCell ref="A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</mergeCells>
  <pageMargins left="0.7" right="0.7" top="0.75" bottom="0.75" header="0.3" footer="0.3"/>
  <pageSetup scale="95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858F-992B-45BC-9580-D4A197E3427D}">
  <sheetPr>
    <pageSetUpPr fitToPage="1"/>
  </sheetPr>
  <dimension ref="A1:H57"/>
  <sheetViews>
    <sheetView workbookViewId="0">
      <selection activeCell="C24" sqref="C24"/>
    </sheetView>
  </sheetViews>
  <sheetFormatPr defaultRowHeight="12.75" x14ac:dyDescent="0.2"/>
  <cols>
    <col min="1" max="1" width="25.28515625" style="36" bestFit="1" customWidth="1"/>
    <col min="2" max="3" width="9.140625" style="36"/>
    <col min="4" max="4" width="16.5703125" style="36" customWidth="1"/>
    <col min="5" max="5" width="9.140625" style="36"/>
    <col min="6" max="6" width="10.7109375" style="36" bestFit="1" customWidth="1"/>
    <col min="7" max="16384" width="9.140625" style="36"/>
  </cols>
  <sheetData>
    <row r="1" spans="1:6" ht="15.75" x14ac:dyDescent="0.25">
      <c r="A1" s="1" t="s">
        <v>75</v>
      </c>
      <c r="C1" s="98"/>
      <c r="D1" s="99"/>
      <c r="E1" s="32"/>
    </row>
    <row r="2" spans="1:6" ht="23.25" x14ac:dyDescent="0.35">
      <c r="A2" s="14"/>
      <c r="D2" s="32"/>
      <c r="E2" s="32"/>
    </row>
    <row r="3" spans="1:6" x14ac:dyDescent="0.2">
      <c r="A3" s="187" t="s">
        <v>183</v>
      </c>
      <c r="B3" s="188"/>
      <c r="C3" s="188"/>
      <c r="D3" s="188"/>
      <c r="E3" s="188"/>
      <c r="F3" s="188"/>
    </row>
    <row r="4" spans="1:6" x14ac:dyDescent="0.2">
      <c r="A4" s="66" t="s">
        <v>54</v>
      </c>
      <c r="B4" s="66" t="s">
        <v>50</v>
      </c>
      <c r="C4" s="66" t="s">
        <v>51</v>
      </c>
      <c r="D4" s="66" t="s">
        <v>53</v>
      </c>
      <c r="E4" s="186" t="s">
        <v>184</v>
      </c>
      <c r="F4" s="186"/>
    </row>
    <row r="5" spans="1:6" x14ac:dyDescent="0.2">
      <c r="A5" s="46" t="s">
        <v>0</v>
      </c>
      <c r="B5" s="59">
        <v>85377.275652173921</v>
      </c>
      <c r="C5" s="59">
        <v>85223</v>
      </c>
      <c r="D5" s="60" t="s">
        <v>207</v>
      </c>
      <c r="E5" s="171">
        <v>1.6539307704818623E-2</v>
      </c>
      <c r="F5" s="171"/>
    </row>
    <row r="6" spans="1:6" x14ac:dyDescent="0.2">
      <c r="A6" s="5" t="s">
        <v>1</v>
      </c>
      <c r="B6" s="59">
        <v>80691.71428571429</v>
      </c>
      <c r="C6" s="59">
        <v>82054</v>
      </c>
      <c r="D6" s="60" t="s">
        <v>208</v>
      </c>
      <c r="E6" s="171">
        <v>2.5416104914028206E-2</v>
      </c>
      <c r="F6" s="171"/>
    </row>
    <row r="7" spans="1:6" x14ac:dyDescent="0.2">
      <c r="A7" s="5" t="s">
        <v>2</v>
      </c>
      <c r="B7" s="59">
        <v>80773.115833333344</v>
      </c>
      <c r="C7" s="59">
        <v>79557.785000000003</v>
      </c>
      <c r="D7" s="60" t="s">
        <v>199</v>
      </c>
      <c r="E7" s="171">
        <v>0.12128581316628964</v>
      </c>
      <c r="F7" s="171"/>
    </row>
    <row r="8" spans="1:6" x14ac:dyDescent="0.2">
      <c r="A8" s="5" t="s">
        <v>3</v>
      </c>
      <c r="B8" s="59">
        <v>75565.62235294118</v>
      </c>
      <c r="C8" s="59">
        <v>75477</v>
      </c>
      <c r="D8" s="60" t="s">
        <v>187</v>
      </c>
      <c r="E8" s="171">
        <v>2.6837176245466249E-2</v>
      </c>
      <c r="F8" s="171"/>
    </row>
    <row r="9" spans="1:6" x14ac:dyDescent="0.2">
      <c r="A9" s="5" t="s">
        <v>4</v>
      </c>
      <c r="B9" s="59">
        <v>72900.68299999999</v>
      </c>
      <c r="C9" s="59">
        <v>71690</v>
      </c>
      <c r="D9" s="60" t="s">
        <v>188</v>
      </c>
      <c r="E9" s="171">
        <v>0.10717456691704226</v>
      </c>
      <c r="F9" s="171"/>
    </row>
    <row r="10" spans="1:6" x14ac:dyDescent="0.2">
      <c r="A10" s="5" t="s">
        <v>5</v>
      </c>
      <c r="B10" s="59">
        <v>65368.443636363634</v>
      </c>
      <c r="C10" s="59">
        <v>64711</v>
      </c>
      <c r="D10" s="60" t="s">
        <v>209</v>
      </c>
      <c r="E10" s="171">
        <v>3.3856260169564362E-2</v>
      </c>
      <c r="F10" s="171"/>
    </row>
    <row r="11" spans="1:6" x14ac:dyDescent="0.2">
      <c r="A11" s="5" t="s">
        <v>6</v>
      </c>
      <c r="B11" s="59">
        <v>62367.303043478263</v>
      </c>
      <c r="C11" s="59">
        <v>60992</v>
      </c>
      <c r="D11" s="60" t="s">
        <v>210</v>
      </c>
      <c r="E11" s="171">
        <v>4.6061539549457367E-2</v>
      </c>
      <c r="F11" s="171"/>
    </row>
    <row r="12" spans="1:6" x14ac:dyDescent="0.2">
      <c r="A12" s="46" t="s">
        <v>185</v>
      </c>
      <c r="B12" s="59">
        <v>63137.813750000001</v>
      </c>
      <c r="C12" s="59">
        <v>63301.5</v>
      </c>
      <c r="D12" s="60" t="s">
        <v>189</v>
      </c>
      <c r="E12" s="171">
        <v>0.2320426142665149</v>
      </c>
      <c r="F12" s="171"/>
    </row>
    <row r="13" spans="1:6" x14ac:dyDescent="0.2">
      <c r="A13" s="5" t="s">
        <v>105</v>
      </c>
      <c r="B13" s="59">
        <v>24611</v>
      </c>
      <c r="C13" s="59">
        <v>4500</v>
      </c>
      <c r="D13" s="60" t="s">
        <v>190</v>
      </c>
      <c r="E13" s="171">
        <v>-0.44319495823453142</v>
      </c>
      <c r="F13" s="171"/>
    </row>
    <row r="14" spans="1:6" x14ac:dyDescent="0.2">
      <c r="A14" s="5" t="s">
        <v>100</v>
      </c>
      <c r="B14" s="59">
        <v>26728</v>
      </c>
      <c r="C14" s="59">
        <v>24960</v>
      </c>
      <c r="D14" s="60" t="s">
        <v>200</v>
      </c>
      <c r="E14" s="171">
        <v>12.364000000000001</v>
      </c>
      <c r="F14" s="171"/>
    </row>
    <row r="15" spans="1:6" x14ac:dyDescent="0.2">
      <c r="A15" s="5" t="s">
        <v>101</v>
      </c>
      <c r="B15" s="59">
        <v>44020.895000000004</v>
      </c>
      <c r="C15" s="59">
        <v>46077.945</v>
      </c>
      <c r="D15" s="60" t="s">
        <v>201</v>
      </c>
      <c r="E15" s="171">
        <v>-0.16958942483635464</v>
      </c>
      <c r="F15" s="171"/>
    </row>
    <row r="16" spans="1:6" x14ac:dyDescent="0.2">
      <c r="A16" s="5" t="s">
        <v>7</v>
      </c>
      <c r="B16" s="59">
        <v>55439.964210526305</v>
      </c>
      <c r="C16" s="59">
        <v>54238</v>
      </c>
      <c r="D16" s="60" t="s">
        <v>192</v>
      </c>
      <c r="E16" s="171">
        <v>4.8744040437072263E-2</v>
      </c>
      <c r="F16" s="171"/>
    </row>
    <row r="17" spans="1:6" x14ac:dyDescent="0.2">
      <c r="A17" s="5" t="s">
        <v>8</v>
      </c>
      <c r="B17" s="59">
        <v>51111.009523809524</v>
      </c>
      <c r="C17" s="59">
        <v>51984</v>
      </c>
      <c r="D17" s="60" t="s">
        <v>193</v>
      </c>
      <c r="E17" s="171">
        <v>6.4601342361110939E-2</v>
      </c>
      <c r="F17" s="171"/>
    </row>
    <row r="18" spans="1:6" x14ac:dyDescent="0.2">
      <c r="A18" s="46" t="s">
        <v>9</v>
      </c>
      <c r="B18" s="59">
        <v>46023.162916666675</v>
      </c>
      <c r="C18" s="59">
        <v>46024.5</v>
      </c>
      <c r="D18" s="60" t="s">
        <v>194</v>
      </c>
      <c r="E18" s="171">
        <v>5.8897729067217457E-2</v>
      </c>
      <c r="F18" s="171"/>
    </row>
    <row r="19" spans="1:6" x14ac:dyDescent="0.2">
      <c r="A19" s="46" t="s">
        <v>186</v>
      </c>
      <c r="B19" s="59">
        <v>35659.902777777781</v>
      </c>
      <c r="C19" s="59">
        <v>37587.5</v>
      </c>
      <c r="D19" s="60" t="s">
        <v>211</v>
      </c>
      <c r="E19" s="171">
        <v>6.4931279202248546E-2</v>
      </c>
      <c r="F19" s="171"/>
    </row>
    <row r="20" spans="1:6" x14ac:dyDescent="0.2">
      <c r="A20" s="46" t="s">
        <v>82</v>
      </c>
      <c r="B20" s="59">
        <v>59914.43499999999</v>
      </c>
      <c r="C20" s="59">
        <v>59518</v>
      </c>
      <c r="D20" s="60" t="s">
        <v>195</v>
      </c>
      <c r="E20" s="171">
        <v>1.0638843919586805E-2</v>
      </c>
      <c r="F20" s="171"/>
    </row>
    <row r="21" spans="1:6" x14ac:dyDescent="0.2">
      <c r="D21" s="32"/>
      <c r="E21" s="32"/>
    </row>
    <row r="22" spans="1:6" x14ac:dyDescent="0.2">
      <c r="A22" s="185" t="s">
        <v>63</v>
      </c>
      <c r="B22" s="185"/>
      <c r="C22" s="185"/>
      <c r="D22" s="32"/>
      <c r="E22" s="17"/>
    </row>
    <row r="23" spans="1:6" x14ac:dyDescent="0.2">
      <c r="A23" s="66" t="s">
        <v>62</v>
      </c>
      <c r="B23" s="39" t="s">
        <v>61</v>
      </c>
      <c r="C23" s="66" t="s">
        <v>72</v>
      </c>
      <c r="D23" s="32"/>
      <c r="E23" s="17"/>
    </row>
    <row r="24" spans="1:6" x14ac:dyDescent="0.2">
      <c r="A24" s="5" t="s">
        <v>60</v>
      </c>
      <c r="B24" s="10">
        <v>16</v>
      </c>
      <c r="C24" s="30">
        <v>0.48484848484848486</v>
      </c>
      <c r="D24" s="32"/>
      <c r="E24" s="17"/>
    </row>
    <row r="25" spans="1:6" x14ac:dyDescent="0.2">
      <c r="A25" s="5" t="s">
        <v>59</v>
      </c>
      <c r="B25" s="33">
        <v>2</v>
      </c>
      <c r="C25" s="30">
        <v>5.8823529411764705E-2</v>
      </c>
      <c r="D25" s="47"/>
      <c r="E25" s="17"/>
    </row>
    <row r="26" spans="1:6" x14ac:dyDescent="0.2">
      <c r="A26" s="5" t="s">
        <v>56</v>
      </c>
      <c r="B26" s="33">
        <v>2</v>
      </c>
      <c r="C26" s="30">
        <v>5.8823529411764705E-2</v>
      </c>
      <c r="D26" s="32"/>
      <c r="E26" s="32"/>
    </row>
    <row r="27" spans="1:6" x14ac:dyDescent="0.2">
      <c r="A27" s="46" t="s">
        <v>151</v>
      </c>
      <c r="B27" s="33">
        <v>1</v>
      </c>
      <c r="C27" s="30">
        <v>2.9411764705882353E-2</v>
      </c>
      <c r="D27" s="32"/>
      <c r="E27" s="32"/>
    </row>
    <row r="28" spans="1:6" x14ac:dyDescent="0.2">
      <c r="A28" s="46" t="s">
        <v>152</v>
      </c>
      <c r="B28" s="33">
        <v>1</v>
      </c>
      <c r="C28" s="30">
        <v>2.9411764705882353E-2</v>
      </c>
      <c r="D28" s="32"/>
      <c r="E28" s="32"/>
    </row>
    <row r="29" spans="1:6" x14ac:dyDescent="0.2">
      <c r="A29" s="5" t="s">
        <v>55</v>
      </c>
      <c r="B29" s="33">
        <v>2</v>
      </c>
      <c r="C29" s="30">
        <v>5.8823529411764705E-2</v>
      </c>
      <c r="D29" s="32"/>
      <c r="E29" s="32"/>
    </row>
    <row r="30" spans="1:6" x14ac:dyDescent="0.2">
      <c r="A30" s="5" t="s">
        <v>81</v>
      </c>
      <c r="B30" s="33">
        <v>0</v>
      </c>
      <c r="C30" s="30">
        <v>0</v>
      </c>
      <c r="D30" s="32"/>
      <c r="E30" s="32"/>
    </row>
    <row r="31" spans="1:6" x14ac:dyDescent="0.2">
      <c r="A31" s="5" t="s">
        <v>57</v>
      </c>
      <c r="B31" s="33">
        <v>2</v>
      </c>
      <c r="C31" s="30">
        <v>5.8823529411764705E-2</v>
      </c>
      <c r="E31" s="32"/>
    </row>
    <row r="32" spans="1:6" x14ac:dyDescent="0.2">
      <c r="A32" s="5" t="s">
        <v>58</v>
      </c>
      <c r="B32" s="33">
        <v>8</v>
      </c>
      <c r="C32" s="30">
        <v>0.23529411764705882</v>
      </c>
      <c r="E32" s="32"/>
    </row>
    <row r="33" spans="1:8" x14ac:dyDescent="0.2">
      <c r="A33" s="13" t="s">
        <v>74</v>
      </c>
      <c r="B33" s="3">
        <v>34</v>
      </c>
      <c r="C33" s="15"/>
      <c r="E33" s="32"/>
    </row>
    <row r="34" spans="1:8" x14ac:dyDescent="0.2">
      <c r="A34" s="6"/>
      <c r="E34" s="32"/>
    </row>
    <row r="35" spans="1:8" x14ac:dyDescent="0.2">
      <c r="A35" s="23" t="s">
        <v>66</v>
      </c>
      <c r="B35" s="24"/>
      <c r="C35" s="25"/>
      <c r="D35" s="32"/>
      <c r="E35" s="185" t="s">
        <v>66</v>
      </c>
      <c r="F35" s="185"/>
    </row>
    <row r="36" spans="1:8" x14ac:dyDescent="0.2">
      <c r="A36" s="66" t="s">
        <v>65</v>
      </c>
      <c r="B36" s="65" t="s">
        <v>61</v>
      </c>
      <c r="C36" s="66" t="s">
        <v>72</v>
      </c>
      <c r="D36" s="32"/>
      <c r="E36" s="186" t="s">
        <v>64</v>
      </c>
      <c r="F36" s="186"/>
      <c r="H36" s="18"/>
    </row>
    <row r="37" spans="1:8" x14ac:dyDescent="0.2">
      <c r="A37" s="5" t="s">
        <v>60</v>
      </c>
      <c r="B37" s="7">
        <v>10</v>
      </c>
      <c r="C37" s="30">
        <v>0.29411764705882354</v>
      </c>
      <c r="D37" s="32"/>
      <c r="E37" s="8" t="s">
        <v>69</v>
      </c>
      <c r="F37" s="34" t="s">
        <v>196</v>
      </c>
    </row>
    <row r="38" spans="1:8" x14ac:dyDescent="0.2">
      <c r="A38" s="5" t="s">
        <v>119</v>
      </c>
      <c r="B38" s="7">
        <v>4</v>
      </c>
      <c r="C38" s="30">
        <v>0.11764705882352941</v>
      </c>
      <c r="D38" s="32"/>
      <c r="E38" s="8" t="s">
        <v>70</v>
      </c>
      <c r="F38" s="11">
        <v>851.5625</v>
      </c>
    </row>
    <row r="39" spans="1:8" x14ac:dyDescent="0.2">
      <c r="A39" s="5" t="s">
        <v>67</v>
      </c>
      <c r="B39" s="7">
        <v>5</v>
      </c>
      <c r="C39" s="30">
        <v>0.14705882352941177</v>
      </c>
      <c r="D39" s="32"/>
      <c r="E39" s="8" t="s">
        <v>71</v>
      </c>
      <c r="F39" s="11">
        <v>725</v>
      </c>
    </row>
    <row r="40" spans="1:8" x14ac:dyDescent="0.2">
      <c r="A40" s="5" t="s">
        <v>68</v>
      </c>
      <c r="B40" s="7">
        <v>15</v>
      </c>
      <c r="C40" s="30">
        <v>0.44117647058823528</v>
      </c>
      <c r="D40" s="32"/>
      <c r="E40" s="32"/>
    </row>
    <row r="41" spans="1:8" x14ac:dyDescent="0.2">
      <c r="A41" s="13" t="s">
        <v>74</v>
      </c>
      <c r="B41" s="3">
        <v>34</v>
      </c>
      <c r="D41" s="32"/>
      <c r="E41" s="32"/>
    </row>
    <row r="42" spans="1:8" x14ac:dyDescent="0.2">
      <c r="D42" s="32"/>
      <c r="E42" s="32"/>
    </row>
    <row r="43" spans="1:8" x14ac:dyDescent="0.2">
      <c r="A43" s="66" t="s">
        <v>114</v>
      </c>
      <c r="B43" s="66"/>
      <c r="C43" s="66"/>
      <c r="D43" s="66"/>
      <c r="E43" s="32"/>
    </row>
    <row r="44" spans="1:8" x14ac:dyDescent="0.2">
      <c r="A44" s="66" t="s">
        <v>65</v>
      </c>
      <c r="B44" s="65" t="s">
        <v>61</v>
      </c>
      <c r="C44" s="66" t="s">
        <v>50</v>
      </c>
      <c r="D44" s="66" t="s">
        <v>53</v>
      </c>
      <c r="E44" s="32"/>
    </row>
    <row r="45" spans="1:8" x14ac:dyDescent="0.2">
      <c r="A45" s="5" t="s">
        <v>60</v>
      </c>
      <c r="B45" s="7">
        <v>11</v>
      </c>
      <c r="C45" s="165">
        <v>3448.0769230769229</v>
      </c>
      <c r="D45" s="165" t="s">
        <v>197</v>
      </c>
      <c r="E45" s="32"/>
    </row>
    <row r="46" spans="1:8" x14ac:dyDescent="0.2">
      <c r="A46" s="5" t="s">
        <v>76</v>
      </c>
      <c r="B46" s="7">
        <v>4</v>
      </c>
      <c r="C46" s="166"/>
      <c r="D46" s="166"/>
      <c r="E46" s="32"/>
    </row>
    <row r="47" spans="1:8" x14ac:dyDescent="0.2">
      <c r="A47" s="5" t="s">
        <v>77</v>
      </c>
      <c r="B47" s="7">
        <v>5</v>
      </c>
      <c r="C47" s="166"/>
      <c r="D47" s="166"/>
      <c r="E47" s="32"/>
    </row>
    <row r="48" spans="1:8" x14ac:dyDescent="0.2">
      <c r="A48" s="5" t="s">
        <v>68</v>
      </c>
      <c r="B48" s="7">
        <v>14</v>
      </c>
      <c r="C48" s="167"/>
      <c r="D48" s="167"/>
      <c r="E48" s="32"/>
    </row>
    <row r="49" spans="1:5" x14ac:dyDescent="0.2">
      <c r="A49" s="13" t="s">
        <v>74</v>
      </c>
      <c r="B49" s="3">
        <v>34</v>
      </c>
      <c r="D49" s="32"/>
      <c r="E49" s="32"/>
    </row>
    <row r="50" spans="1:5" x14ac:dyDescent="0.2">
      <c r="A50" s="13"/>
      <c r="B50" s="3"/>
      <c r="D50" s="32"/>
      <c r="E50" s="32"/>
    </row>
    <row r="51" spans="1:5" x14ac:dyDescent="0.2">
      <c r="A51" s="66" t="s">
        <v>115</v>
      </c>
      <c r="B51" s="66"/>
      <c r="C51" s="66"/>
      <c r="D51" s="66"/>
      <c r="E51" s="32"/>
    </row>
    <row r="52" spans="1:5" x14ac:dyDescent="0.2">
      <c r="A52" s="66" t="s">
        <v>65</v>
      </c>
      <c r="B52" s="65" t="s">
        <v>61</v>
      </c>
      <c r="C52" s="66" t="s">
        <v>50</v>
      </c>
      <c r="D52" s="66" t="s">
        <v>53</v>
      </c>
      <c r="E52" s="32"/>
    </row>
    <row r="53" spans="1:5" x14ac:dyDescent="0.2">
      <c r="A53" s="5" t="s">
        <v>60</v>
      </c>
      <c r="B53" s="7">
        <v>11</v>
      </c>
      <c r="C53" s="165">
        <v>44020.895000000004</v>
      </c>
      <c r="D53" s="182" t="s">
        <v>191</v>
      </c>
      <c r="E53" s="32"/>
    </row>
    <row r="54" spans="1:5" x14ac:dyDescent="0.2">
      <c r="A54" s="5" t="s">
        <v>76</v>
      </c>
      <c r="B54" s="7">
        <v>18</v>
      </c>
      <c r="C54" s="166"/>
      <c r="D54" s="183"/>
      <c r="E54" s="32"/>
    </row>
    <row r="55" spans="1:5" x14ac:dyDescent="0.2">
      <c r="A55" s="5" t="s">
        <v>77</v>
      </c>
      <c r="B55" s="7">
        <v>5</v>
      </c>
      <c r="C55" s="166"/>
      <c r="D55" s="183"/>
      <c r="E55" s="32"/>
    </row>
    <row r="56" spans="1:5" x14ac:dyDescent="0.2">
      <c r="A56" s="5" t="s">
        <v>68</v>
      </c>
      <c r="B56" s="7">
        <v>0</v>
      </c>
      <c r="C56" s="167"/>
      <c r="D56" s="184"/>
      <c r="E56" s="32"/>
    </row>
    <row r="57" spans="1:5" x14ac:dyDescent="0.2">
      <c r="A57" s="13" t="s">
        <v>74</v>
      </c>
      <c r="B57" s="3">
        <v>34</v>
      </c>
      <c r="C57" s="27"/>
      <c r="D57" s="32"/>
      <c r="E57" s="32"/>
    </row>
  </sheetData>
  <mergeCells count="25">
    <mergeCell ref="E14:F14"/>
    <mergeCell ref="A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C53:C56"/>
    <mergeCell ref="D53:D56"/>
    <mergeCell ref="E15:F15"/>
    <mergeCell ref="E16:F16"/>
    <mergeCell ref="E17:F17"/>
    <mergeCell ref="E18:F18"/>
    <mergeCell ref="E19:F19"/>
    <mergeCell ref="E20:F20"/>
    <mergeCell ref="A22:C22"/>
    <mergeCell ref="E35:F35"/>
    <mergeCell ref="E36:F36"/>
    <mergeCell ref="C45:C48"/>
    <mergeCell ref="D45:D48"/>
  </mergeCells>
  <pageMargins left="0.7" right="0.7" top="0.75" bottom="0.75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workbookViewId="0">
      <selection activeCell="C24" sqref="C24"/>
    </sheetView>
  </sheetViews>
  <sheetFormatPr defaultRowHeight="12.75" x14ac:dyDescent="0.2"/>
  <cols>
    <col min="1" max="1" width="20.85546875" style="36" customWidth="1"/>
    <col min="2" max="3" width="9.140625" style="36"/>
    <col min="4" max="4" width="16.5703125" style="36" customWidth="1"/>
    <col min="5" max="5" width="9.140625" style="36"/>
    <col min="6" max="6" width="10.7109375" style="36" bestFit="1" customWidth="1"/>
    <col min="7" max="16384" width="9.140625" style="36"/>
  </cols>
  <sheetData>
    <row r="1" spans="1:6" ht="15.75" x14ac:dyDescent="0.25">
      <c r="A1" s="1" t="s">
        <v>75</v>
      </c>
      <c r="C1" s="98"/>
      <c r="D1" s="32"/>
      <c r="E1" s="32"/>
    </row>
    <row r="2" spans="1:6" ht="23.25" x14ac:dyDescent="0.35">
      <c r="A2" s="14"/>
      <c r="D2" s="32"/>
      <c r="E2" s="32"/>
    </row>
    <row r="3" spans="1:6" x14ac:dyDescent="0.2">
      <c r="A3" s="187" t="s">
        <v>159</v>
      </c>
      <c r="B3" s="188"/>
      <c r="C3" s="188"/>
      <c r="D3" s="188"/>
      <c r="E3" s="188"/>
      <c r="F3" s="188"/>
    </row>
    <row r="4" spans="1:6" x14ac:dyDescent="0.2">
      <c r="A4" s="49" t="s">
        <v>54</v>
      </c>
      <c r="B4" s="49" t="s">
        <v>50</v>
      </c>
      <c r="C4" s="49" t="s">
        <v>51</v>
      </c>
      <c r="D4" s="49" t="s">
        <v>53</v>
      </c>
      <c r="E4" s="186" t="s">
        <v>160</v>
      </c>
      <c r="F4" s="186"/>
    </row>
    <row r="5" spans="1:6" x14ac:dyDescent="0.2">
      <c r="A5" s="5" t="s">
        <v>0</v>
      </c>
      <c r="B5" s="59">
        <v>83988.169473684204</v>
      </c>
      <c r="C5" s="59">
        <v>82740</v>
      </c>
      <c r="D5" s="60" t="s">
        <v>161</v>
      </c>
      <c r="E5" s="171">
        <v>4.2230805654702532E-2</v>
      </c>
      <c r="F5" s="171"/>
    </row>
    <row r="6" spans="1:6" x14ac:dyDescent="0.2">
      <c r="A6" s="5" t="s">
        <v>1</v>
      </c>
      <c r="B6" s="59">
        <v>78691.67833333333</v>
      </c>
      <c r="C6" s="59">
        <v>78070.63</v>
      </c>
      <c r="D6" s="60" t="s">
        <v>162</v>
      </c>
      <c r="E6" s="171">
        <v>7.1772470558324877E-2</v>
      </c>
      <c r="F6" s="171"/>
    </row>
    <row r="7" spans="1:6" x14ac:dyDescent="0.2">
      <c r="A7" s="5" t="s">
        <v>2</v>
      </c>
      <c r="B7" s="59">
        <v>72036.152499999997</v>
      </c>
      <c r="C7" s="59">
        <v>77874.510000000009</v>
      </c>
      <c r="D7" s="60" t="s">
        <v>163</v>
      </c>
      <c r="E7" s="171">
        <v>-0.13697118091746641</v>
      </c>
      <c r="F7" s="171"/>
    </row>
    <row r="8" spans="1:6" x14ac:dyDescent="0.2">
      <c r="A8" s="5" t="s">
        <v>3</v>
      </c>
      <c r="B8" s="59">
        <v>73590.656923076924</v>
      </c>
      <c r="C8" s="59">
        <v>75753.600000000006</v>
      </c>
      <c r="D8" s="60" t="s">
        <v>164</v>
      </c>
      <c r="E8" s="171">
        <v>1.7007420164136592E-2</v>
      </c>
      <c r="F8" s="171"/>
    </row>
    <row r="9" spans="1:6" x14ac:dyDescent="0.2">
      <c r="A9" s="5" t="s">
        <v>4</v>
      </c>
      <c r="B9" s="59">
        <v>65843.89235294117</v>
      </c>
      <c r="C9" s="59">
        <v>68122</v>
      </c>
      <c r="D9" s="60" t="s">
        <v>165</v>
      </c>
      <c r="E9" s="171">
        <v>-4.7769355822506118E-2</v>
      </c>
      <c r="F9" s="171"/>
    </row>
    <row r="10" spans="1:6" x14ac:dyDescent="0.2">
      <c r="A10" s="5" t="s">
        <v>5</v>
      </c>
      <c r="B10" s="59">
        <v>63227.787222222221</v>
      </c>
      <c r="C10" s="59">
        <v>64276.160000000003</v>
      </c>
      <c r="D10" s="60" t="s">
        <v>166</v>
      </c>
      <c r="E10" s="171">
        <v>4.9875579715519805E-3</v>
      </c>
      <c r="F10" s="171"/>
    </row>
    <row r="11" spans="1:6" x14ac:dyDescent="0.2">
      <c r="A11" s="5" t="s">
        <v>6</v>
      </c>
      <c r="B11" s="59">
        <v>59621.064999999995</v>
      </c>
      <c r="C11" s="59">
        <v>61271.16</v>
      </c>
      <c r="D11" s="60" t="s">
        <v>167</v>
      </c>
      <c r="E11" s="171">
        <v>-1.6232124317627004E-3</v>
      </c>
      <c r="F11" s="171"/>
    </row>
    <row r="12" spans="1:6" x14ac:dyDescent="0.2">
      <c r="A12" s="5" t="s">
        <v>80</v>
      </c>
      <c r="B12" s="59">
        <v>51246.45285714286</v>
      </c>
      <c r="C12" s="59">
        <v>60913.32</v>
      </c>
      <c r="D12" s="60" t="s">
        <v>168</v>
      </c>
      <c r="E12" s="171">
        <v>-0.15436291716072573</v>
      </c>
      <c r="F12" s="171"/>
    </row>
    <row r="13" spans="1:6" x14ac:dyDescent="0.2">
      <c r="A13" s="5" t="s">
        <v>105</v>
      </c>
      <c r="B13" s="59">
        <v>44200.39</v>
      </c>
      <c r="C13" s="59">
        <v>53637</v>
      </c>
      <c r="D13" s="60" t="s">
        <v>169</v>
      </c>
      <c r="E13" s="171">
        <v>-0.23986396780628741</v>
      </c>
      <c r="F13" s="171"/>
    </row>
    <row r="14" spans="1:6" x14ac:dyDescent="0.2">
      <c r="A14" s="5" t="s">
        <v>100</v>
      </c>
      <c r="B14" s="59">
        <v>2000</v>
      </c>
      <c r="C14" s="59">
        <v>2000</v>
      </c>
      <c r="D14" s="60" t="s">
        <v>170</v>
      </c>
      <c r="E14" s="171">
        <v>-0.94594594594594594</v>
      </c>
      <c r="F14" s="171"/>
    </row>
    <row r="15" spans="1:6" x14ac:dyDescent="0.2">
      <c r="A15" s="5" t="s">
        <v>101</v>
      </c>
      <c r="B15" s="59">
        <v>53011</v>
      </c>
      <c r="C15" s="59">
        <v>54499</v>
      </c>
      <c r="D15" s="60" t="s">
        <v>171</v>
      </c>
      <c r="E15" s="171">
        <v>6.47772466155144E-2</v>
      </c>
      <c r="F15" s="171"/>
    </row>
    <row r="16" spans="1:6" x14ac:dyDescent="0.2">
      <c r="A16" s="5" t="s">
        <v>7</v>
      </c>
      <c r="B16" s="59">
        <v>52863.198333333334</v>
      </c>
      <c r="C16" s="59">
        <v>50807.5</v>
      </c>
      <c r="D16" s="60" t="s">
        <v>178</v>
      </c>
      <c r="E16" s="171">
        <v>3.1014341531280278E-2</v>
      </c>
      <c r="F16" s="171"/>
    </row>
    <row r="17" spans="1:6" x14ac:dyDescent="0.2">
      <c r="A17" s="5" t="s">
        <v>8</v>
      </c>
      <c r="B17" s="59">
        <v>48009.529473684204</v>
      </c>
      <c r="C17" s="59">
        <v>47651</v>
      </c>
      <c r="D17" s="60" t="s">
        <v>172</v>
      </c>
      <c r="E17" s="171">
        <v>1.8264987622429005E-3</v>
      </c>
      <c r="F17" s="171"/>
    </row>
    <row r="18" spans="1:6" x14ac:dyDescent="0.2">
      <c r="A18" s="5" t="s">
        <v>9</v>
      </c>
      <c r="B18" s="59">
        <v>43463.274736842111</v>
      </c>
      <c r="C18" s="59">
        <v>43691</v>
      </c>
      <c r="D18" s="60" t="s">
        <v>173</v>
      </c>
      <c r="E18" s="171">
        <v>6.3272687391088553E-3</v>
      </c>
      <c r="F18" s="171"/>
    </row>
    <row r="19" spans="1:6" x14ac:dyDescent="0.2">
      <c r="A19" s="46" t="s">
        <v>174</v>
      </c>
      <c r="B19" s="59">
        <v>33485.637499999997</v>
      </c>
      <c r="C19" s="59">
        <v>36870.5</v>
      </c>
      <c r="D19" s="60" t="s">
        <v>179</v>
      </c>
      <c r="E19" s="171">
        <v>-0.29699283045011765</v>
      </c>
      <c r="F19" s="171"/>
    </row>
    <row r="20" spans="1:6" x14ac:dyDescent="0.2">
      <c r="A20" s="5" t="s">
        <v>82</v>
      </c>
      <c r="B20" s="59">
        <v>59283.724705882356</v>
      </c>
      <c r="C20" s="59">
        <v>59236</v>
      </c>
      <c r="D20" s="60" t="s">
        <v>175</v>
      </c>
      <c r="E20" s="171">
        <v>3.1900658054382969E-2</v>
      </c>
      <c r="F20" s="171"/>
    </row>
    <row r="21" spans="1:6" x14ac:dyDescent="0.2">
      <c r="D21" s="32"/>
      <c r="E21" s="32"/>
    </row>
    <row r="22" spans="1:6" x14ac:dyDescent="0.2">
      <c r="A22" s="185" t="s">
        <v>63</v>
      </c>
      <c r="B22" s="185"/>
      <c r="C22" s="185"/>
      <c r="D22" s="32"/>
      <c r="E22" s="17"/>
    </row>
    <row r="23" spans="1:6" x14ac:dyDescent="0.2">
      <c r="A23" s="49" t="s">
        <v>62</v>
      </c>
      <c r="B23" s="39" t="s">
        <v>61</v>
      </c>
      <c r="C23" s="49" t="s">
        <v>72</v>
      </c>
      <c r="D23" s="32"/>
      <c r="E23" s="17"/>
    </row>
    <row r="24" spans="1:6" x14ac:dyDescent="0.2">
      <c r="A24" s="5" t="s">
        <v>60</v>
      </c>
      <c r="B24" s="10">
        <v>14</v>
      </c>
      <c r="C24" s="30">
        <v>0.42424242424242425</v>
      </c>
      <c r="D24" s="32"/>
      <c r="E24" s="17"/>
    </row>
    <row r="25" spans="1:6" x14ac:dyDescent="0.2">
      <c r="A25" s="5" t="s">
        <v>59</v>
      </c>
      <c r="B25" s="33">
        <v>6</v>
      </c>
      <c r="C25" s="30">
        <v>0.17647058823529413</v>
      </c>
      <c r="D25" s="47"/>
      <c r="E25" s="17"/>
    </row>
    <row r="26" spans="1:6" x14ac:dyDescent="0.2">
      <c r="A26" s="5" t="s">
        <v>56</v>
      </c>
      <c r="B26" s="33">
        <v>3</v>
      </c>
      <c r="C26" s="30">
        <v>8.8235294117647065E-2</v>
      </c>
      <c r="D26" s="32"/>
      <c r="E26" s="32"/>
    </row>
    <row r="27" spans="1:6" x14ac:dyDescent="0.2">
      <c r="A27" s="46" t="s">
        <v>151</v>
      </c>
      <c r="B27" s="33">
        <v>0</v>
      </c>
      <c r="C27" s="30">
        <v>0</v>
      </c>
      <c r="D27" s="32"/>
      <c r="E27" s="32"/>
    </row>
    <row r="28" spans="1:6" x14ac:dyDescent="0.2">
      <c r="A28" s="46" t="s">
        <v>152</v>
      </c>
      <c r="B28" s="33">
        <v>0</v>
      </c>
      <c r="C28" s="30">
        <v>0</v>
      </c>
      <c r="D28" s="32"/>
      <c r="E28" s="32"/>
    </row>
    <row r="29" spans="1:6" x14ac:dyDescent="0.2">
      <c r="A29" s="5" t="s">
        <v>55</v>
      </c>
      <c r="B29" s="33">
        <v>2</v>
      </c>
      <c r="C29" s="30">
        <v>5.8823529411764705E-2</v>
      </c>
      <c r="D29" s="32"/>
      <c r="E29" s="32"/>
    </row>
    <row r="30" spans="1:6" x14ac:dyDescent="0.2">
      <c r="A30" s="5" t="s">
        <v>81</v>
      </c>
      <c r="B30" s="33">
        <v>0</v>
      </c>
      <c r="C30" s="30">
        <v>0</v>
      </c>
      <c r="D30" s="32"/>
      <c r="E30" s="32"/>
    </row>
    <row r="31" spans="1:6" x14ac:dyDescent="0.2">
      <c r="A31" s="5" t="s">
        <v>57</v>
      </c>
      <c r="B31" s="33">
        <v>0</v>
      </c>
      <c r="C31" s="30">
        <v>0</v>
      </c>
      <c r="E31" s="32"/>
    </row>
    <row r="32" spans="1:6" x14ac:dyDescent="0.2">
      <c r="A32" s="5" t="s">
        <v>58</v>
      </c>
      <c r="B32" s="33">
        <v>8</v>
      </c>
      <c r="C32" s="30">
        <v>0.23529411764705882</v>
      </c>
      <c r="E32" s="32"/>
    </row>
    <row r="33" spans="1:8" x14ac:dyDescent="0.2">
      <c r="A33" s="13" t="s">
        <v>74</v>
      </c>
      <c r="B33" s="3">
        <v>33</v>
      </c>
      <c r="C33" s="15"/>
      <c r="E33" s="32"/>
    </row>
    <row r="34" spans="1:8" x14ac:dyDescent="0.2">
      <c r="A34" s="6"/>
      <c r="E34" s="32"/>
    </row>
    <row r="35" spans="1:8" x14ac:dyDescent="0.2">
      <c r="A35" s="23" t="s">
        <v>66</v>
      </c>
      <c r="B35" s="24"/>
      <c r="C35" s="25"/>
      <c r="D35" s="32"/>
      <c r="E35" s="185" t="s">
        <v>66</v>
      </c>
      <c r="F35" s="185"/>
    </row>
    <row r="36" spans="1:8" x14ac:dyDescent="0.2">
      <c r="A36" s="49" t="s">
        <v>65</v>
      </c>
      <c r="B36" s="48" t="s">
        <v>61</v>
      </c>
      <c r="C36" s="49" t="s">
        <v>72</v>
      </c>
      <c r="D36" s="32"/>
      <c r="E36" s="186" t="s">
        <v>64</v>
      </c>
      <c r="F36" s="186"/>
      <c r="H36" s="18"/>
    </row>
    <row r="37" spans="1:8" x14ac:dyDescent="0.2">
      <c r="A37" s="5" t="s">
        <v>60</v>
      </c>
      <c r="B37" s="7">
        <v>14</v>
      </c>
      <c r="C37" s="30">
        <v>0.41176470588235292</v>
      </c>
      <c r="D37" s="32"/>
      <c r="E37" s="8" t="s">
        <v>69</v>
      </c>
      <c r="F37" s="34" t="s">
        <v>180</v>
      </c>
    </row>
    <row r="38" spans="1:8" x14ac:dyDescent="0.2">
      <c r="A38" s="5" t="s">
        <v>119</v>
      </c>
      <c r="B38" s="7">
        <v>0</v>
      </c>
      <c r="C38" s="30">
        <v>0</v>
      </c>
      <c r="D38" s="32"/>
      <c r="E38" s="8" t="s">
        <v>70</v>
      </c>
      <c r="F38" s="11">
        <v>663</v>
      </c>
    </row>
    <row r="39" spans="1:8" x14ac:dyDescent="0.2">
      <c r="A39" s="5" t="s">
        <v>67</v>
      </c>
      <c r="B39" s="7">
        <v>4</v>
      </c>
      <c r="C39" s="30">
        <v>0.11764705882352941</v>
      </c>
      <c r="D39" s="32"/>
      <c r="E39" s="8" t="s">
        <v>71</v>
      </c>
      <c r="F39" s="11">
        <v>600</v>
      </c>
    </row>
    <row r="40" spans="1:8" x14ac:dyDescent="0.2">
      <c r="A40" s="5" t="s">
        <v>68</v>
      </c>
      <c r="B40" s="7">
        <v>15</v>
      </c>
      <c r="C40" s="30">
        <v>0.44117647058823528</v>
      </c>
      <c r="D40" s="32"/>
      <c r="E40" s="32"/>
    </row>
    <row r="41" spans="1:8" x14ac:dyDescent="0.2">
      <c r="A41" s="13" t="s">
        <v>74</v>
      </c>
      <c r="B41" s="3">
        <v>33</v>
      </c>
      <c r="D41" s="32"/>
      <c r="E41" s="32"/>
    </row>
    <row r="42" spans="1:8" x14ac:dyDescent="0.2">
      <c r="D42" s="32"/>
      <c r="E42" s="32"/>
    </row>
    <row r="43" spans="1:8" x14ac:dyDescent="0.2">
      <c r="A43" s="49" t="s">
        <v>114</v>
      </c>
      <c r="B43" s="49"/>
      <c r="C43" s="49"/>
      <c r="D43" s="49"/>
      <c r="E43" s="32"/>
    </row>
    <row r="44" spans="1:8" x14ac:dyDescent="0.2">
      <c r="A44" s="49" t="s">
        <v>65</v>
      </c>
      <c r="B44" s="48" t="s">
        <v>61</v>
      </c>
      <c r="C44" s="49" t="s">
        <v>50</v>
      </c>
      <c r="D44" s="49" t="s">
        <v>53</v>
      </c>
      <c r="E44" s="32"/>
    </row>
    <row r="45" spans="1:8" x14ac:dyDescent="0.2">
      <c r="A45" s="5" t="s">
        <v>60</v>
      </c>
      <c r="B45" s="7">
        <v>14</v>
      </c>
      <c r="C45" s="165">
        <v>3530</v>
      </c>
      <c r="D45" s="165" t="s">
        <v>181</v>
      </c>
      <c r="E45" s="32"/>
    </row>
    <row r="46" spans="1:8" x14ac:dyDescent="0.2">
      <c r="A46" s="5" t="s">
        <v>76</v>
      </c>
      <c r="B46" s="7">
        <v>3</v>
      </c>
      <c r="C46" s="166"/>
      <c r="D46" s="166"/>
      <c r="E46" s="32"/>
    </row>
    <row r="47" spans="1:8" x14ac:dyDescent="0.2">
      <c r="A47" s="5" t="s">
        <v>77</v>
      </c>
      <c r="B47" s="7">
        <v>5</v>
      </c>
      <c r="C47" s="166"/>
      <c r="D47" s="166"/>
      <c r="E47" s="32"/>
    </row>
    <row r="48" spans="1:8" x14ac:dyDescent="0.2">
      <c r="A48" s="5" t="s">
        <v>68</v>
      </c>
      <c r="B48" s="7">
        <v>11</v>
      </c>
      <c r="C48" s="167"/>
      <c r="D48" s="167"/>
      <c r="E48" s="32"/>
    </row>
    <row r="49" spans="1:5" x14ac:dyDescent="0.2">
      <c r="A49" s="13" t="s">
        <v>74</v>
      </c>
      <c r="B49" s="3">
        <v>33</v>
      </c>
      <c r="D49" s="32"/>
      <c r="E49" s="32"/>
    </row>
    <row r="50" spans="1:5" x14ac:dyDescent="0.2">
      <c r="A50" s="13"/>
      <c r="B50" s="3"/>
      <c r="D50" s="32"/>
      <c r="E50" s="32"/>
    </row>
    <row r="51" spans="1:5" x14ac:dyDescent="0.2">
      <c r="A51" s="49" t="s">
        <v>115</v>
      </c>
      <c r="B51" s="49"/>
      <c r="C51" s="49"/>
      <c r="D51" s="49"/>
      <c r="E51" s="32"/>
    </row>
    <row r="52" spans="1:5" x14ac:dyDescent="0.2">
      <c r="A52" s="49" t="s">
        <v>65</v>
      </c>
      <c r="B52" s="48" t="s">
        <v>61</v>
      </c>
      <c r="C52" s="49" t="s">
        <v>50</v>
      </c>
      <c r="D52" s="49" t="s">
        <v>53</v>
      </c>
      <c r="E52" s="32"/>
    </row>
    <row r="53" spans="1:5" x14ac:dyDescent="0.2">
      <c r="A53" s="5" t="s">
        <v>60</v>
      </c>
      <c r="B53" s="7">
        <v>14</v>
      </c>
      <c r="C53" s="165">
        <v>42447</v>
      </c>
      <c r="D53" s="182" t="s">
        <v>176</v>
      </c>
      <c r="E53" s="32"/>
    </row>
    <row r="54" spans="1:5" x14ac:dyDescent="0.2">
      <c r="A54" s="5" t="s">
        <v>76</v>
      </c>
      <c r="B54" s="7">
        <v>12</v>
      </c>
      <c r="C54" s="166"/>
      <c r="D54" s="183"/>
      <c r="E54" s="32"/>
    </row>
    <row r="55" spans="1:5" x14ac:dyDescent="0.2">
      <c r="A55" s="5" t="s">
        <v>77</v>
      </c>
      <c r="B55" s="7">
        <v>6</v>
      </c>
      <c r="C55" s="166"/>
      <c r="D55" s="183"/>
      <c r="E55" s="32"/>
    </row>
    <row r="56" spans="1:5" x14ac:dyDescent="0.2">
      <c r="A56" s="5" t="s">
        <v>68</v>
      </c>
      <c r="B56" s="7">
        <v>1</v>
      </c>
      <c r="C56" s="167"/>
      <c r="D56" s="184"/>
      <c r="E56" s="32"/>
    </row>
    <row r="57" spans="1:5" x14ac:dyDescent="0.2">
      <c r="A57" s="13" t="s">
        <v>74</v>
      </c>
      <c r="B57" s="3">
        <v>33</v>
      </c>
      <c r="C57" s="27"/>
      <c r="D57" s="32"/>
      <c r="E57" s="32"/>
    </row>
  </sheetData>
  <mergeCells count="25">
    <mergeCell ref="C53:C56"/>
    <mergeCell ref="D53:D56"/>
    <mergeCell ref="E15:F15"/>
    <mergeCell ref="E16:F16"/>
    <mergeCell ref="E17:F17"/>
    <mergeCell ref="E18:F18"/>
    <mergeCell ref="E19:F19"/>
    <mergeCell ref="E20:F20"/>
    <mergeCell ref="A22:C22"/>
    <mergeCell ref="E35:F35"/>
    <mergeCell ref="E36:F36"/>
    <mergeCell ref="C45:C48"/>
    <mergeCell ref="D45:D48"/>
    <mergeCell ref="E14:F14"/>
    <mergeCell ref="A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2020 Cover</vt:lpstr>
      <vt:lpstr>2020 Salaries</vt:lpstr>
      <vt:lpstr>2019 Salaries</vt:lpstr>
      <vt:lpstr>2018 Salaries</vt:lpstr>
      <vt:lpstr>2017 Salaries</vt:lpstr>
      <vt:lpstr>2020 Compile</vt:lpstr>
      <vt:lpstr>2019 Compile</vt:lpstr>
      <vt:lpstr>2018 Compile</vt:lpstr>
      <vt:lpstr>2017 Compile</vt:lpstr>
      <vt:lpstr>2020 Demographics</vt:lpstr>
      <vt:lpstr>2019 Demographics</vt:lpstr>
      <vt:lpstr>2018 Demographics</vt:lpstr>
      <vt:lpstr>2016 Compile</vt:lpstr>
      <vt:lpstr>2016 Salaries</vt:lpstr>
    </vt:vector>
  </TitlesOfParts>
  <Company>White River Twp Fire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scassin</dc:creator>
  <cp:lastModifiedBy>Tammy Christie</cp:lastModifiedBy>
  <cp:lastPrinted>2020-10-13T16:41:10Z</cp:lastPrinted>
  <dcterms:created xsi:type="dcterms:W3CDTF">2003-05-08T16:20:49Z</dcterms:created>
  <dcterms:modified xsi:type="dcterms:W3CDTF">2020-10-21T18:57:14Z</dcterms:modified>
</cp:coreProperties>
</file>